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d.docs.live.net/5cefaeedce568f5e/Acadêmico em Movimento/Pós-doc Unicamp/Website/Dados/Revisão/"/>
    </mc:Choice>
  </mc:AlternateContent>
  <xr:revisionPtr revIDLastSave="1041" documentId="13_ncr:1_{38FC49FA-DCA3-41E5-896C-7F42042D7991}" xr6:coauthVersionLast="47" xr6:coauthVersionMax="47" xr10:uidLastSave="{B223A75F-F76D-4654-8CF3-46B6D0AF819A}"/>
  <bookViews>
    <workbookView xWindow="-108" yWindow="-108" windowWidth="23256" windowHeight="12456" firstSheet="14" activeTab="18" xr2:uid="{00000000-000D-0000-FFFF-FFFF00000000}"/>
  </bookViews>
  <sheets>
    <sheet name="Idade" sheetId="1" r:id="rId1"/>
    <sheet name="Genero" sheetId="2" r:id="rId2"/>
    <sheet name="Titulação" sheetId="3" r:id="rId3"/>
    <sheet name="ÁreaFormação" sheetId="28" r:id="rId4"/>
    <sheet name="TipoInstituição" sheetId="27" r:id="rId5"/>
    <sheet name="PresençaLattes" sheetId="7" r:id="rId6"/>
    <sheet name="Rótulos" sheetId="9" r:id="rId7"/>
    <sheet name="Ocupações" sheetId="10" r:id="rId8"/>
    <sheet name="RótulosxOcupações" sheetId="29" r:id="rId9"/>
    <sheet name="Trajetoria" sheetId="12" r:id="rId10"/>
    <sheet name="Origens" sheetId="14" r:id="rId11"/>
    <sheet name="Familia" sheetId="16" r:id="rId12"/>
    <sheet name="MD_CompProfis" sheetId="13" r:id="rId13"/>
    <sheet name="MD_Identificação" sheetId="18" r:id="rId14"/>
    <sheet name="Figurações Éticas" sheetId="19" r:id="rId15"/>
    <sheet name="TomadaPosPolitica" sheetId="20" r:id="rId16"/>
    <sheet name="TomadaPosEconomia" sheetId="21" r:id="rId17"/>
    <sheet name="Valores_Dir" sheetId="22" r:id="rId18"/>
    <sheet name="Valores_Esq" sheetId="23" r:id="rId1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18" l="1"/>
  <c r="E10" i="18"/>
  <c r="F10" i="18"/>
  <c r="D35" i="23" l="1"/>
  <c r="D36" i="23"/>
  <c r="D37" i="23"/>
  <c r="D38" i="23"/>
  <c r="D39" i="23"/>
  <c r="D10" i="23"/>
  <c r="C10" i="23"/>
  <c r="E10" i="23"/>
  <c r="F10" i="23"/>
  <c r="G10" i="23"/>
  <c r="H10" i="23"/>
  <c r="I10" i="23"/>
  <c r="J10" i="23"/>
  <c r="K10" i="23"/>
  <c r="L10" i="23"/>
  <c r="M10" i="23"/>
  <c r="N10" i="23"/>
  <c r="O10" i="23"/>
  <c r="P10" i="23"/>
  <c r="Q10" i="23"/>
  <c r="R10" i="23"/>
  <c r="C7" i="23"/>
  <c r="E7" i="23"/>
  <c r="F7" i="23"/>
  <c r="G7" i="23"/>
  <c r="H7" i="23"/>
  <c r="I7" i="23"/>
  <c r="J7" i="23"/>
  <c r="K7" i="23"/>
  <c r="L7" i="23"/>
  <c r="M7" i="23"/>
  <c r="N7" i="23"/>
  <c r="O7" i="23"/>
  <c r="P7" i="23"/>
  <c r="Q7" i="23"/>
  <c r="R7" i="23"/>
  <c r="D7" i="23"/>
  <c r="D28" i="22"/>
  <c r="D27" i="22"/>
  <c r="D26" i="22"/>
  <c r="D25" i="22"/>
  <c r="D24" i="22"/>
  <c r="D23" i="22"/>
  <c r="D10" i="22"/>
  <c r="E10" i="22"/>
  <c r="F10" i="22"/>
  <c r="G10" i="22"/>
  <c r="H10" i="22"/>
  <c r="I10" i="22"/>
  <c r="J10" i="22"/>
  <c r="K10" i="22"/>
  <c r="L10" i="22"/>
  <c r="M10" i="22"/>
  <c r="N10" i="22"/>
  <c r="O10" i="22"/>
  <c r="P10" i="22"/>
  <c r="Q10" i="22"/>
  <c r="R10" i="22"/>
  <c r="S10" i="22"/>
  <c r="T10" i="22"/>
  <c r="U10" i="22"/>
  <c r="V10" i="22"/>
  <c r="W10" i="22"/>
  <c r="X10" i="22"/>
  <c r="Y10" i="22"/>
  <c r="Z10" i="22"/>
  <c r="AA10" i="22"/>
  <c r="AB10" i="22"/>
  <c r="AC10" i="22"/>
  <c r="C10" i="22"/>
  <c r="D7" i="22"/>
  <c r="E7" i="22"/>
  <c r="F7" i="22"/>
  <c r="G7" i="22"/>
  <c r="H7" i="22"/>
  <c r="I7" i="22"/>
  <c r="J7" i="22"/>
  <c r="K7" i="22"/>
  <c r="L7" i="22"/>
  <c r="M7" i="22"/>
  <c r="N7" i="22"/>
  <c r="O7" i="22"/>
  <c r="P7" i="22"/>
  <c r="Q7" i="22"/>
  <c r="R7" i="22"/>
  <c r="S7" i="22"/>
  <c r="T7" i="22"/>
  <c r="U7" i="22"/>
  <c r="V7" i="22"/>
  <c r="W7" i="22"/>
  <c r="X7" i="22"/>
  <c r="Y7" i="22"/>
  <c r="Z7" i="22"/>
  <c r="AA7" i="22"/>
  <c r="AB7" i="22"/>
  <c r="AC7" i="22"/>
  <c r="C7" i="22"/>
  <c r="C10" i="21"/>
  <c r="C7" i="21"/>
  <c r="D10" i="21"/>
  <c r="E10" i="21"/>
  <c r="F10" i="21"/>
  <c r="G10" i="21"/>
  <c r="H10" i="21"/>
  <c r="I10" i="21"/>
  <c r="J10" i="21"/>
  <c r="D7" i="21"/>
  <c r="E7" i="21"/>
  <c r="F7" i="21"/>
  <c r="G7" i="21"/>
  <c r="H7" i="21"/>
  <c r="I7" i="21"/>
  <c r="J7" i="21"/>
  <c r="C10" i="20"/>
  <c r="D10" i="20"/>
  <c r="E10" i="20"/>
  <c r="F10" i="20"/>
  <c r="G10" i="20"/>
  <c r="H10" i="20"/>
  <c r="I10" i="20"/>
  <c r="J10" i="20"/>
  <c r="K10" i="20"/>
  <c r="L10" i="20"/>
  <c r="M10" i="20"/>
  <c r="N10" i="20"/>
  <c r="O10" i="20"/>
  <c r="P10" i="20"/>
  <c r="Q10" i="20"/>
  <c r="R10" i="20"/>
  <c r="S10" i="20"/>
  <c r="T10" i="20"/>
  <c r="U10" i="20"/>
  <c r="V10" i="20"/>
  <c r="W10" i="20"/>
  <c r="X10" i="20"/>
  <c r="D7" i="20"/>
  <c r="E7" i="20"/>
  <c r="F7" i="20"/>
  <c r="G7" i="20"/>
  <c r="H7" i="20"/>
  <c r="I7" i="20"/>
  <c r="J7" i="20"/>
  <c r="K7" i="20"/>
  <c r="L7" i="20"/>
  <c r="M7" i="20"/>
  <c r="N7" i="20"/>
  <c r="O7" i="20"/>
  <c r="P7" i="20"/>
  <c r="Q7" i="20"/>
  <c r="R7" i="20"/>
  <c r="S7" i="20"/>
  <c r="T7" i="20"/>
  <c r="U7" i="20"/>
  <c r="V7" i="20"/>
  <c r="W7" i="20"/>
  <c r="X7" i="20"/>
  <c r="C7" i="20"/>
  <c r="C10" i="19"/>
  <c r="D10" i="19"/>
  <c r="E10" i="19"/>
  <c r="F10" i="19"/>
  <c r="G10" i="19"/>
  <c r="H10" i="19"/>
  <c r="I10" i="19"/>
  <c r="J10" i="19"/>
  <c r="K10" i="19"/>
  <c r="L10" i="19"/>
  <c r="M10" i="19"/>
  <c r="N10" i="19"/>
  <c r="O10" i="19"/>
  <c r="P10" i="19"/>
  <c r="Q10" i="19"/>
  <c r="R10" i="19"/>
  <c r="S10" i="19"/>
  <c r="T10" i="19"/>
  <c r="U10" i="19"/>
  <c r="D7" i="19"/>
  <c r="E7" i="19"/>
  <c r="F7" i="19"/>
  <c r="G7" i="19"/>
  <c r="H7" i="19"/>
  <c r="I7" i="19"/>
  <c r="J7" i="19"/>
  <c r="K7" i="19"/>
  <c r="L7" i="19"/>
  <c r="M7" i="19"/>
  <c r="N7" i="19"/>
  <c r="O7" i="19"/>
  <c r="P7" i="19"/>
  <c r="Q7" i="19"/>
  <c r="R7" i="19"/>
  <c r="S7" i="19"/>
  <c r="T7" i="19"/>
  <c r="U7" i="19"/>
  <c r="C7" i="19"/>
  <c r="G10" i="18"/>
  <c r="H10" i="18"/>
  <c r="I10" i="18"/>
  <c r="J10" i="18"/>
  <c r="K10" i="18"/>
  <c r="L10" i="18"/>
  <c r="M10" i="18"/>
  <c r="N10" i="18"/>
  <c r="O10" i="18"/>
  <c r="P10" i="18"/>
  <c r="Q10" i="18"/>
  <c r="R10" i="18"/>
  <c r="S10" i="18"/>
  <c r="T10" i="18"/>
  <c r="U10" i="18"/>
  <c r="V10" i="18"/>
  <c r="W10" i="18"/>
  <c r="X10" i="18"/>
  <c r="Y10" i="18"/>
  <c r="Z10" i="18"/>
  <c r="AA10" i="18"/>
  <c r="AB10" i="18"/>
  <c r="AC10" i="18"/>
  <c r="AD10" i="18"/>
  <c r="AE10" i="18"/>
  <c r="AF10" i="18"/>
  <c r="AG10" i="18"/>
  <c r="AH10" i="18"/>
  <c r="AI10" i="18"/>
  <c r="AJ10" i="18"/>
  <c r="AK10" i="18"/>
  <c r="AL10" i="18"/>
  <c r="C10" i="18"/>
  <c r="E7" i="18"/>
  <c r="F7" i="18"/>
  <c r="G7" i="18"/>
  <c r="H7" i="18"/>
  <c r="I7" i="18"/>
  <c r="J7" i="18"/>
  <c r="K7" i="18"/>
  <c r="L7" i="18"/>
  <c r="M7" i="18"/>
  <c r="N7" i="18"/>
  <c r="O7" i="18"/>
  <c r="P7" i="18"/>
  <c r="Q7" i="18"/>
  <c r="R7" i="18"/>
  <c r="S7" i="18"/>
  <c r="T7" i="18"/>
  <c r="U7" i="18"/>
  <c r="V7" i="18"/>
  <c r="W7" i="18"/>
  <c r="X7" i="18"/>
  <c r="Y7" i="18"/>
  <c r="Z7" i="18"/>
  <c r="AA7" i="18"/>
  <c r="AB7" i="18"/>
  <c r="AC7" i="18"/>
  <c r="AD7" i="18"/>
  <c r="AE7" i="18"/>
  <c r="AF7" i="18"/>
  <c r="AG7" i="18"/>
  <c r="AH7" i="18"/>
  <c r="AI7" i="18"/>
  <c r="AJ7" i="18"/>
  <c r="AK7" i="18"/>
  <c r="AL7" i="18"/>
  <c r="C7" i="18"/>
  <c r="D7" i="18"/>
  <c r="D10" i="16"/>
  <c r="E10" i="16"/>
  <c r="F10" i="16"/>
  <c r="G10" i="16"/>
  <c r="H10" i="16"/>
  <c r="C10" i="16"/>
  <c r="D7" i="16"/>
  <c r="E7" i="16"/>
  <c r="F7" i="16"/>
  <c r="G7" i="16"/>
  <c r="H7" i="16"/>
  <c r="C7" i="16"/>
  <c r="W10" i="16"/>
  <c r="V10" i="16"/>
  <c r="U10" i="16"/>
  <c r="T10" i="16"/>
  <c r="S10" i="16"/>
  <c r="R10" i="16"/>
  <c r="Q10" i="16"/>
  <c r="P10" i="16"/>
  <c r="O10" i="16"/>
  <c r="N10" i="16"/>
  <c r="M10" i="16"/>
  <c r="L10" i="16"/>
  <c r="K10" i="16"/>
  <c r="W7" i="16"/>
  <c r="V7" i="16"/>
  <c r="U7" i="16"/>
  <c r="T7" i="16"/>
  <c r="S7" i="16"/>
  <c r="R7" i="16"/>
  <c r="Q7" i="16"/>
  <c r="P7" i="16"/>
  <c r="O7" i="16"/>
  <c r="N7" i="16"/>
  <c r="M7" i="16"/>
  <c r="L7" i="16"/>
  <c r="K7" i="16"/>
  <c r="D10" i="13"/>
  <c r="E10" i="13"/>
  <c r="F10" i="13"/>
  <c r="G10" i="13"/>
  <c r="H10" i="13"/>
  <c r="I10" i="13"/>
  <c r="J10" i="13"/>
  <c r="K10" i="13"/>
  <c r="L10" i="13"/>
  <c r="C10" i="13"/>
  <c r="D7" i="13"/>
  <c r="E7" i="13"/>
  <c r="F7" i="13"/>
  <c r="G7" i="13"/>
  <c r="H7" i="13"/>
  <c r="I7" i="13"/>
  <c r="J7" i="13"/>
  <c r="K7" i="13"/>
  <c r="L7" i="13"/>
  <c r="C7" i="13"/>
  <c r="D10" i="14"/>
  <c r="E10" i="14"/>
  <c r="F10" i="14"/>
  <c r="G10" i="14"/>
  <c r="H10" i="14"/>
  <c r="I10" i="14"/>
  <c r="C10" i="14"/>
  <c r="D7" i="14"/>
  <c r="E7" i="14"/>
  <c r="F7" i="14"/>
  <c r="G7" i="14"/>
  <c r="H7" i="14"/>
  <c r="I7" i="14"/>
  <c r="C7" i="14"/>
  <c r="D10" i="12"/>
  <c r="G10" i="12"/>
  <c r="E10" i="12"/>
  <c r="F10" i="12"/>
  <c r="C10" i="12"/>
  <c r="D7" i="12"/>
  <c r="G7" i="12"/>
  <c r="E7" i="12"/>
  <c r="F7" i="12"/>
  <c r="C7" i="12"/>
  <c r="P10" i="9"/>
  <c r="Q10" i="9"/>
  <c r="P7" i="9"/>
  <c r="Q7" i="9"/>
  <c r="D10" i="9" l="1"/>
  <c r="E10" i="9"/>
  <c r="F10" i="9"/>
  <c r="G10" i="9"/>
  <c r="H10" i="9"/>
  <c r="I10" i="9"/>
  <c r="J10" i="9"/>
  <c r="K10" i="9"/>
  <c r="L10" i="9"/>
  <c r="M10" i="9"/>
  <c r="N10" i="9"/>
  <c r="O10" i="9"/>
  <c r="C10" i="9"/>
  <c r="D7" i="9"/>
  <c r="E7" i="9"/>
  <c r="F7" i="9"/>
  <c r="G7" i="9"/>
  <c r="H7" i="9"/>
  <c r="I7" i="9"/>
  <c r="J7" i="9"/>
  <c r="K7" i="9"/>
  <c r="L7" i="9"/>
  <c r="M7" i="9"/>
  <c r="N7" i="9"/>
  <c r="O7" i="9"/>
  <c r="C7" i="9"/>
  <c r="D10" i="10"/>
  <c r="E10" i="10"/>
  <c r="F10" i="10"/>
  <c r="G10" i="10"/>
  <c r="H10" i="10"/>
  <c r="I10" i="10"/>
  <c r="J10" i="10"/>
  <c r="K10" i="10"/>
  <c r="L10" i="10"/>
  <c r="M10" i="10"/>
  <c r="N10" i="10"/>
  <c r="O10" i="10"/>
  <c r="P10" i="10"/>
  <c r="Q10" i="10"/>
  <c r="R10" i="10"/>
  <c r="C10" i="10"/>
  <c r="D7" i="10"/>
  <c r="E7" i="10"/>
  <c r="F7" i="10"/>
  <c r="G7" i="10"/>
  <c r="H7" i="10"/>
  <c r="I7" i="10"/>
  <c r="J7" i="10"/>
  <c r="K7" i="10"/>
  <c r="L7" i="10"/>
  <c r="M7" i="10"/>
  <c r="N7" i="10"/>
  <c r="O7" i="10"/>
  <c r="P7" i="10"/>
  <c r="Q7" i="10"/>
  <c r="R7" i="10"/>
  <c r="C7" i="10"/>
  <c r="H5" i="7"/>
  <c r="E5" i="7"/>
  <c r="O6" i="27"/>
  <c r="O7" i="27"/>
  <c r="O8" i="27" l="1"/>
  <c r="O9" i="27"/>
  <c r="O10" i="27"/>
  <c r="O11" i="27"/>
  <c r="O12" i="27"/>
  <c r="O13" i="27"/>
  <c r="O14" i="27"/>
  <c r="L24" i="27"/>
  <c r="L21" i="27"/>
  <c r="K24" i="27"/>
  <c r="K21" i="27"/>
  <c r="E21" i="27"/>
  <c r="F21" i="27"/>
  <c r="E24" i="27"/>
  <c r="F24" i="27"/>
  <c r="D24" i="27"/>
  <c r="G24" i="27"/>
  <c r="H24" i="27"/>
  <c r="I24" i="27"/>
  <c r="J24" i="27"/>
  <c r="C24" i="27"/>
  <c r="D21" i="27"/>
  <c r="G21" i="27"/>
  <c r="H21" i="27"/>
  <c r="I21" i="27"/>
  <c r="J21" i="27"/>
  <c r="C21" i="27"/>
  <c r="R10" i="27"/>
  <c r="Q10" i="27"/>
  <c r="P10" i="27"/>
  <c r="R9" i="27"/>
  <c r="Q9" i="27"/>
  <c r="P9" i="27"/>
  <c r="P8" i="27"/>
  <c r="R7" i="27"/>
  <c r="Q7" i="27"/>
  <c r="P7" i="27"/>
  <c r="R6" i="27"/>
  <c r="Q6" i="27"/>
  <c r="P6" i="27"/>
  <c r="D11" i="27"/>
  <c r="E11" i="27"/>
  <c r="F11" i="27"/>
  <c r="G11" i="27"/>
  <c r="H11" i="27"/>
  <c r="I11" i="27"/>
  <c r="J11" i="27"/>
  <c r="K11" i="27"/>
  <c r="D8" i="27"/>
  <c r="E8" i="27"/>
  <c r="F8" i="27"/>
  <c r="G8" i="27"/>
  <c r="H8" i="27"/>
  <c r="Q8" i="27" s="1"/>
  <c r="I8" i="27"/>
  <c r="J8" i="27"/>
  <c r="K8" i="27"/>
  <c r="C11" i="27"/>
  <c r="C8" i="27"/>
  <c r="D10" i="28"/>
  <c r="E10" i="28"/>
  <c r="F10" i="28"/>
  <c r="G10" i="28"/>
  <c r="H10" i="28"/>
  <c r="I10" i="28"/>
  <c r="J10" i="28"/>
  <c r="K10" i="28"/>
  <c r="L10" i="28"/>
  <c r="C10" i="28"/>
  <c r="D7" i="28"/>
  <c r="E7" i="28"/>
  <c r="F7" i="28"/>
  <c r="G7" i="28"/>
  <c r="H7" i="28"/>
  <c r="I7" i="28"/>
  <c r="J7" i="28"/>
  <c r="K7" i="28"/>
  <c r="L7" i="28"/>
  <c r="C7" i="28"/>
  <c r="D10" i="3"/>
  <c r="E10" i="3"/>
  <c r="F10" i="3"/>
  <c r="G10" i="3"/>
  <c r="H10" i="3"/>
  <c r="I10" i="3"/>
  <c r="J10" i="3"/>
  <c r="K10" i="3"/>
  <c r="L10" i="3"/>
  <c r="M10" i="3"/>
  <c r="N10" i="3"/>
  <c r="C10" i="3"/>
  <c r="D7" i="3"/>
  <c r="E7" i="3"/>
  <c r="F7" i="3"/>
  <c r="G7" i="3"/>
  <c r="H7" i="3"/>
  <c r="I7" i="3"/>
  <c r="J7" i="3"/>
  <c r="K7" i="3"/>
  <c r="L7" i="3"/>
  <c r="M7" i="3"/>
  <c r="N7" i="3"/>
  <c r="C7" i="3"/>
  <c r="D10" i="2"/>
  <c r="C10" i="2"/>
  <c r="D7" i="2"/>
  <c r="C7" i="2"/>
  <c r="D10" i="1"/>
  <c r="E10" i="1"/>
  <c r="F10" i="1"/>
  <c r="G10" i="1"/>
  <c r="H10" i="1"/>
  <c r="I10" i="1"/>
  <c r="J10" i="1"/>
  <c r="K10" i="1"/>
  <c r="L10" i="1"/>
  <c r="M10" i="1"/>
  <c r="N10" i="1"/>
  <c r="C10" i="1"/>
  <c r="D7" i="1"/>
  <c r="E7" i="1"/>
  <c r="F7" i="1"/>
  <c r="G7" i="1"/>
  <c r="H7" i="1"/>
  <c r="I7" i="1"/>
  <c r="J7" i="1"/>
  <c r="K7" i="1"/>
  <c r="L7" i="1"/>
  <c r="M7" i="1"/>
  <c r="N7" i="1"/>
  <c r="O7" i="1"/>
  <c r="C7" i="1"/>
  <c r="O5" i="1"/>
  <c r="O8" i="1"/>
  <c r="O11" i="1"/>
  <c r="O6" i="1"/>
  <c r="O9" i="1"/>
  <c r="O12" i="1"/>
  <c r="O13" i="1"/>
  <c r="R8" i="27" l="1"/>
  <c r="P11" i="27"/>
  <c r="M5" i="28" l="1"/>
  <c r="M13" i="28"/>
  <c r="M12" i="28"/>
  <c r="M9" i="28"/>
  <c r="M6" i="28"/>
  <c r="M7" i="28" s="1"/>
  <c r="M11" i="28"/>
  <c r="M8" i="28"/>
  <c r="M10" i="28" l="1"/>
  <c r="O8" i="3"/>
  <c r="O11" i="3"/>
  <c r="O6" i="3"/>
  <c r="O7" i="3" s="1"/>
  <c r="O9" i="3"/>
  <c r="O12" i="3"/>
  <c r="O13" i="3"/>
  <c r="O5" i="3"/>
  <c r="O10" i="3" l="1"/>
  <c r="R13" i="27" l="1"/>
  <c r="P14" i="27"/>
  <c r="R14" i="27"/>
  <c r="Q13" i="27"/>
  <c r="P13" i="27"/>
  <c r="R12" i="27"/>
  <c r="P12" i="27" l="1"/>
  <c r="Q12" i="27"/>
  <c r="R11" i="27"/>
  <c r="O10" i="1"/>
  <c r="Q14" i="27"/>
  <c r="Q11" i="27"/>
</calcChain>
</file>

<file path=xl/sharedStrings.xml><?xml version="1.0" encoding="utf-8"?>
<sst xmlns="http://schemas.openxmlformats.org/spreadsheetml/2006/main" count="1086" uniqueCount="453">
  <si>
    <t>ValorPod</t>
  </si>
  <si>
    <t>35-39</t>
  </si>
  <si>
    <t>40-44</t>
  </si>
  <si>
    <t>45-49</t>
  </si>
  <si>
    <t>50-54</t>
  </si>
  <si>
    <t>55-59</t>
  </si>
  <si>
    <t>60+</t>
  </si>
  <si>
    <t>60-64</t>
  </si>
  <si>
    <t>ND</t>
  </si>
  <si>
    <t>30-34</t>
  </si>
  <si>
    <t>65-69</t>
  </si>
  <si>
    <t>75-79</t>
  </si>
  <si>
    <t>25-29</t>
  </si>
  <si>
    <t>Nenhum</t>
  </si>
  <si>
    <t>Dir</t>
  </si>
  <si>
    <t>Esq</t>
  </si>
  <si>
    <t>Jor</t>
  </si>
  <si>
    <t>Mcdo</t>
  </si>
  <si>
    <t>Ntro</t>
  </si>
  <si>
    <t>Feminino</t>
  </si>
  <si>
    <t>Masculino</t>
  </si>
  <si>
    <t>Doutorado</t>
  </si>
  <si>
    <t>Lato</t>
  </si>
  <si>
    <t>Mestrado</t>
  </si>
  <si>
    <t>Tecnólogo</t>
  </si>
  <si>
    <t>Fundamental</t>
  </si>
  <si>
    <t>Adm</t>
  </si>
  <si>
    <t>Ciência Política</t>
  </si>
  <si>
    <t>Comunicação Social</t>
  </si>
  <si>
    <t>Comunicação Visual</t>
  </si>
  <si>
    <t>Contabilidade</t>
  </si>
  <si>
    <t>Design</t>
  </si>
  <si>
    <t>Direito</t>
  </si>
  <si>
    <t>Economia</t>
  </si>
  <si>
    <t>Eng Mecânico</t>
  </si>
  <si>
    <t>Letras</t>
  </si>
  <si>
    <t>Logística</t>
  </si>
  <si>
    <t>Música</t>
  </si>
  <si>
    <t>Null</t>
  </si>
  <si>
    <t>Ciências Jurídicas</t>
  </si>
  <si>
    <t>Ciências sociais</t>
  </si>
  <si>
    <t>História</t>
  </si>
  <si>
    <t>Jornalismo</t>
  </si>
  <si>
    <t>PP</t>
  </si>
  <si>
    <t>Comunicação</t>
  </si>
  <si>
    <t>Design Interiores</t>
  </si>
  <si>
    <t>Eng Civil</t>
  </si>
  <si>
    <t>RI</t>
  </si>
  <si>
    <t>Artes</t>
  </si>
  <si>
    <t>Ciências da Computação</t>
  </si>
  <si>
    <t>Eng Química</t>
  </si>
  <si>
    <t>Nutrição</t>
  </si>
  <si>
    <t>ESPM</t>
  </si>
  <si>
    <t>Estrangeira</t>
  </si>
  <si>
    <t>FAAP</t>
  </si>
  <si>
    <t>FGV</t>
  </si>
  <si>
    <t>PUC</t>
  </si>
  <si>
    <t>Privada</t>
  </si>
  <si>
    <t>Pública</t>
  </si>
  <si>
    <t>IBMEC</t>
  </si>
  <si>
    <t>Insper</t>
  </si>
  <si>
    <t>Advogado</t>
  </si>
  <si>
    <t>Diretor</t>
  </si>
  <si>
    <t>Economista</t>
  </si>
  <si>
    <t>Empresário(a)</t>
  </si>
  <si>
    <t>Influenciador(a)</t>
  </si>
  <si>
    <t>Policial</t>
  </si>
  <si>
    <t>Político</t>
  </si>
  <si>
    <t>Prod.Conteúdo</t>
  </si>
  <si>
    <t>Quadrinista</t>
  </si>
  <si>
    <t>Apresentador(a)</t>
  </si>
  <si>
    <t>Diretor(a)</t>
  </si>
  <si>
    <t>Professor(a)</t>
  </si>
  <si>
    <t>Jornalista</t>
  </si>
  <si>
    <t>Comentarista</t>
  </si>
  <si>
    <t>Servidor Público</t>
  </si>
  <si>
    <t>Alcance</t>
  </si>
  <si>
    <t>Desenvolvimento</t>
  </si>
  <si>
    <t>Prêmios</t>
  </si>
  <si>
    <t>Superação/Desafios</t>
  </si>
  <si>
    <t>Dedicação</t>
  </si>
  <si>
    <t>Discurso ético</t>
  </si>
  <si>
    <t>Experiência</t>
  </si>
  <si>
    <t>Independência</t>
  </si>
  <si>
    <t>Multiprofissional</t>
  </si>
  <si>
    <t>Rede Social</t>
  </si>
  <si>
    <t>Poder</t>
  </si>
  <si>
    <t>Ascendência</t>
  </si>
  <si>
    <t>Infância</t>
  </si>
  <si>
    <t>Local-Capital</t>
  </si>
  <si>
    <t>Local-Interior</t>
  </si>
  <si>
    <t>Local-Interior e Capital</t>
  </si>
  <si>
    <t>Local-Periferia</t>
  </si>
  <si>
    <t>Contador</t>
  </si>
  <si>
    <t>Empreendedor liberal</t>
  </si>
  <si>
    <t>Engenheiro / Artista</t>
  </si>
  <si>
    <t>Família Real</t>
  </si>
  <si>
    <t>Fotógrafo</t>
  </si>
  <si>
    <t>Intelectuais</t>
  </si>
  <si>
    <t>Médico/Político</t>
  </si>
  <si>
    <t>formação</t>
  </si>
  <si>
    <t>Médico/Empresário</t>
  </si>
  <si>
    <t>Políticos</t>
  </si>
  <si>
    <t>ex-presidente SPFC</t>
  </si>
  <si>
    <t>FTB</t>
  </si>
  <si>
    <t>Fraternalidade</t>
  </si>
  <si>
    <t>Matrimônio</t>
  </si>
  <si>
    <t>Parentalidade</t>
  </si>
  <si>
    <t>Amizade_cultivar</t>
  </si>
  <si>
    <t>Consciência Classe</t>
  </si>
  <si>
    <t>Modéstia</t>
  </si>
  <si>
    <t>Origem Humilde</t>
  </si>
  <si>
    <t>Parceria com ouvintes</t>
  </si>
  <si>
    <t>Perseverança</t>
  </si>
  <si>
    <t>Personalidade</t>
  </si>
  <si>
    <t>Projeção Social_Humilde</t>
  </si>
  <si>
    <t>Projeção Social_Média</t>
  </si>
  <si>
    <t>Religião_Católico</t>
  </si>
  <si>
    <t>Religião_Cristianismo</t>
  </si>
  <si>
    <t>Saúde mental</t>
  </si>
  <si>
    <t>Vaidade</t>
  </si>
  <si>
    <t>Brasileiro indignado</t>
  </si>
  <si>
    <t>Interesses_pesquisa</t>
  </si>
  <si>
    <t>LGBTQIA+_defesa</t>
  </si>
  <si>
    <t>Militantismo</t>
  </si>
  <si>
    <t>Religião_Agnóstico</t>
  </si>
  <si>
    <t>Torcida_Futebol</t>
  </si>
  <si>
    <t>Ameaçado</t>
  </si>
  <si>
    <t>Esportes_prática</t>
  </si>
  <si>
    <t>Gosto_Música</t>
  </si>
  <si>
    <t>LGBTQIA+_piada</t>
  </si>
  <si>
    <t>Mulheres vs. Homens</t>
  </si>
  <si>
    <t>Pacifismo</t>
  </si>
  <si>
    <t>Vida pessoal</t>
  </si>
  <si>
    <t>Workaholic</t>
  </si>
  <si>
    <t>Drogas_não usuário</t>
  </si>
  <si>
    <t>Drogas_usuário</t>
  </si>
  <si>
    <t>Práticas sexuais</t>
  </si>
  <si>
    <t>Religião_Ateu</t>
  </si>
  <si>
    <t>Religião_Não</t>
  </si>
  <si>
    <t>Drogas_Conivência</t>
  </si>
  <si>
    <t>Individualidade</t>
  </si>
  <si>
    <t>Vida simples</t>
  </si>
  <si>
    <t>Antipolítica</t>
  </si>
  <si>
    <t>Conservadorismo</t>
  </si>
  <si>
    <t>Crítico ao mercado</t>
  </si>
  <si>
    <t>Emancipação</t>
  </si>
  <si>
    <t>Monarquismo</t>
  </si>
  <si>
    <t>Mundo Livre</t>
  </si>
  <si>
    <t>Olavismo</t>
  </si>
  <si>
    <t>Pensamento cristão</t>
  </si>
  <si>
    <t>Pensamento crítico</t>
  </si>
  <si>
    <t>Verdade Oculta</t>
  </si>
  <si>
    <t>Crítica à Crítica_Moderação</t>
  </si>
  <si>
    <t>Patriotismo</t>
  </si>
  <si>
    <t>Crítica à crítica_Intensificação</t>
  </si>
  <si>
    <t>anarcocapitalista</t>
  </si>
  <si>
    <t>condena_esquerda</t>
  </si>
  <si>
    <t>condena_lula/lulismo</t>
  </si>
  <si>
    <t>condena_presidencialismo</t>
  </si>
  <si>
    <t>direita</t>
  </si>
  <si>
    <t>direita conservadora</t>
  </si>
  <si>
    <t>direita liberal</t>
  </si>
  <si>
    <t>ex-esquerda</t>
  </si>
  <si>
    <t>monarquista</t>
  </si>
  <si>
    <t>nega_política</t>
  </si>
  <si>
    <t>relativiza_bolsonaro</t>
  </si>
  <si>
    <t>comunista</t>
  </si>
  <si>
    <t>condena_bolsonaro/bolsonarismo</t>
  </si>
  <si>
    <t>condena_direita/exDir</t>
  </si>
  <si>
    <t>crítica_direita econômica</t>
  </si>
  <si>
    <t>esquerda</t>
  </si>
  <si>
    <t>petismo/lulismo</t>
  </si>
  <si>
    <t>condena_govPT/petismo</t>
  </si>
  <si>
    <t>lavajatismo</t>
  </si>
  <si>
    <t>condena_PSDB</t>
  </si>
  <si>
    <t>progressista</t>
  </si>
  <si>
    <t>antimonopólio</t>
  </si>
  <si>
    <t>condena_EBES</t>
  </si>
  <si>
    <t>crítica_capitalismo/liberalismo</t>
  </si>
  <si>
    <t>empreendedorismo</t>
  </si>
  <si>
    <t>estado mínimo</t>
  </si>
  <si>
    <t>liberalismo/livre-mercado</t>
  </si>
  <si>
    <t>EBES</t>
  </si>
  <si>
    <t>Corrupção</t>
  </si>
  <si>
    <t>Endurecimento Justiça</t>
  </si>
  <si>
    <t>Expressão Irrestrita</t>
  </si>
  <si>
    <t>Patriotismo/Nacionalismo</t>
  </si>
  <si>
    <t>Religiosidade</t>
  </si>
  <si>
    <t>defesa_violência policial</t>
  </si>
  <si>
    <t>defesa-espaços</t>
  </si>
  <si>
    <t>defesa_independência</t>
  </si>
  <si>
    <t>denúncia-por-direitos</t>
  </si>
  <si>
    <t>denúncia-preconceitos</t>
  </si>
  <si>
    <t>feminismo</t>
  </si>
  <si>
    <t>defesa-luta</t>
  </si>
  <si>
    <t>denúncia-estupro</t>
  </si>
  <si>
    <t>Total</t>
  </si>
  <si>
    <t>EsqTot</t>
  </si>
  <si>
    <t>DirTot</t>
  </si>
  <si>
    <t>Renome</t>
  </si>
  <si>
    <t>2005-05-03</t>
  </si>
  <si>
    <t>2013-06-20</t>
  </si>
  <si>
    <t>2021-12-23</t>
  </si>
  <si>
    <t>2023-05-23</t>
  </si>
  <si>
    <t>2008-05-13</t>
  </si>
  <si>
    <t>2012-03-09</t>
  </si>
  <si>
    <t>2024-11-14</t>
  </si>
  <si>
    <t>2025-02-07</t>
  </si>
  <si>
    <t>2025-04-08</t>
  </si>
  <si>
    <t>2025-05-02</t>
  </si>
  <si>
    <t>2025-05-03</t>
  </si>
  <si>
    <t>2025-05-14</t>
  </si>
  <si>
    <t>2002-12-12</t>
  </si>
  <si>
    <t>2024-01-20</t>
  </si>
  <si>
    <t>2021-03-11</t>
  </si>
  <si>
    <t>2005-09-29</t>
  </si>
  <si>
    <t>2015-03-30</t>
  </si>
  <si>
    <t>2015-10-21</t>
  </si>
  <si>
    <t>2018-08-19</t>
  </si>
  <si>
    <t>2018-08-27</t>
  </si>
  <si>
    <t>2021-01-11</t>
  </si>
  <si>
    <t>2023-02-14</t>
  </si>
  <si>
    <t>2025-04-15</t>
  </si>
  <si>
    <t>2018-08-10</t>
  </si>
  <si>
    <t>2019-03-17</t>
  </si>
  <si>
    <t>2022-06-30</t>
  </si>
  <si>
    <t>2010-09-02</t>
  </si>
  <si>
    <t>2024-06-12</t>
  </si>
  <si>
    <t>%</t>
  </si>
  <si>
    <t>Armamentismo</t>
  </si>
  <si>
    <t>n</t>
  </si>
  <si>
    <t>Escola/Formação/Paulo Freire</t>
  </si>
  <si>
    <t>Relação binária homem/mulher</t>
  </si>
  <si>
    <t>Discurso bélico</t>
  </si>
  <si>
    <t>Expressão</t>
  </si>
  <si>
    <t>soma censura e expressão irrestrita</t>
  </si>
  <si>
    <t>apenas oposição ao aborto</t>
  </si>
  <si>
    <t>envolve discursos de meritocracia (inclusive anticorrupção)</t>
  </si>
  <si>
    <t>violência policial, armamentismo, militarismo, endurecimento justiça</t>
  </si>
  <si>
    <t>FTB, discursos homofóbicos e sexo binário</t>
  </si>
  <si>
    <t>Igualdade</t>
  </si>
  <si>
    <t>Minorias</t>
  </si>
  <si>
    <t>Direitos Humanos</t>
  </si>
  <si>
    <t>Mulheres</t>
  </si>
  <si>
    <t>expressão</t>
  </si>
  <si>
    <t>Adm&amp;Econ</t>
  </si>
  <si>
    <t>Jurídicas</t>
  </si>
  <si>
    <t>Engenharias</t>
  </si>
  <si>
    <t>Redator(não jornal)</t>
  </si>
  <si>
    <t>Ccalejon, em defesa dos limites</t>
  </si>
  <si>
    <t>(inclui defesa direitos mulheres)</t>
  </si>
  <si>
    <t>Distribuição dos podcasters por faixa etária e por posição política do podcast</t>
  </si>
  <si>
    <t>Pesquisa realizada entre fev. 2025 e maio 2025</t>
  </si>
  <si>
    <t>Legendas</t>
  </si>
  <si>
    <t>DirJor</t>
  </si>
  <si>
    <t>EsqJor</t>
  </si>
  <si>
    <t>SOPD</t>
  </si>
  <si>
    <t>Podcast de variedades, entrevistas e mesacasts com orientação à direita</t>
  </si>
  <si>
    <t>Podcast jornalístico com orientação à direita</t>
  </si>
  <si>
    <t>Total de podcasts com orientação à direita</t>
  </si>
  <si>
    <t>Podcast de variedades, entrevistas e mesacasts com orientação à esquerda</t>
  </si>
  <si>
    <t>Podcast jornalístico com orientação à esquerda</t>
  </si>
  <si>
    <t>Total de podcasts com orientação à esquerda</t>
  </si>
  <si>
    <t>Podcasts jornalísticos que de afirmam "neutros" ou que não mostram clara tendência a um lado</t>
  </si>
  <si>
    <t>Podcasts voltados a análise e notícias do mercado financeiro, ou vinculados a instituições financeiras</t>
  </si>
  <si>
    <t>Podcast de variedades, entrevistas e mesacasts que se declaram sem orientação política declarada</t>
  </si>
  <si>
    <t>Distribuição dos podcasters de acordo com gênero autodeclarado e posição política dos podcasts</t>
  </si>
  <si>
    <r>
      <t>OBS:</t>
    </r>
    <r>
      <rPr>
        <sz val="11"/>
        <color rgb="FF000000"/>
        <rFont val="Calibri"/>
        <family val="2"/>
        <scheme val="minor"/>
      </rPr>
      <t xml:space="preserve"> Todos os podcasters dos programas analisados se identificam como cisgênero</t>
    </r>
  </si>
  <si>
    <t>Número de podcasters de acordo com maior titulação declarada e posição política do programa</t>
  </si>
  <si>
    <t>Podcasters por área de formação e por inclinação do podcast</t>
  </si>
  <si>
    <t>Ciências Sociais e Humanas</t>
  </si>
  <si>
    <t>Não se aplica</t>
  </si>
  <si>
    <t>Graduação Incompleta</t>
  </si>
  <si>
    <t>Graduação</t>
  </si>
  <si>
    <t>Duas Graduações</t>
  </si>
  <si>
    <t>Mestrado Profissional</t>
  </si>
  <si>
    <t>Não Declarado</t>
  </si>
  <si>
    <t>Doutorado Incompleto</t>
  </si>
  <si>
    <t>Mestrado Incompleto</t>
  </si>
  <si>
    <t>Não Declara</t>
  </si>
  <si>
    <t>Total Menções</t>
  </si>
  <si>
    <t>Não declara</t>
  </si>
  <si>
    <t>Estrangeiras</t>
  </si>
  <si>
    <t>Tipo de universidade na pós-graduação (lato sensu e stricto sensu)</t>
  </si>
  <si>
    <t>Tipo de universidade na graduação</t>
  </si>
  <si>
    <t>Atualização</t>
  </si>
  <si>
    <t>X</t>
  </si>
  <si>
    <t>Menções a instituições de ensino na graduação e na pós-graduação</t>
  </si>
  <si>
    <t>Não possui</t>
  </si>
  <si>
    <t>Perfis que não possuem currículo lattes e datas de atualização</t>
  </si>
  <si>
    <t>Rótulos indicados pelos podcasters em seus perfis e websites</t>
  </si>
  <si>
    <t>Ocupações indicadas pelos podcasters</t>
  </si>
  <si>
    <t>Chamamos de rótulo profissional a forma como os podcasters se intitula, que podem ou não corresponder à atuação profissional que eles declaram.</t>
  </si>
  <si>
    <t>Empresário(a)/ Empreendedor(a)</t>
  </si>
  <si>
    <t>Intelectual/ Acadêmico</t>
  </si>
  <si>
    <t>Redação/ Escrita</t>
  </si>
  <si>
    <t>YouTuber/ Podcaster</t>
  </si>
  <si>
    <t>Analista de Economia e Politica</t>
  </si>
  <si>
    <t>Multiprofissional da Comunicação</t>
  </si>
  <si>
    <t>Edição (Jornalismo)</t>
  </si>
  <si>
    <t>Outras profissões - Cultural</t>
  </si>
  <si>
    <t>Multiprofissional - Profissões liberais</t>
  </si>
  <si>
    <t>Podcaster Sim</t>
  </si>
  <si>
    <t>Podcaster Não</t>
  </si>
  <si>
    <t>Quantidade de podcasters que mencionam trajetória profissional, por tipo de ênfase</t>
  </si>
  <si>
    <t>Podcasters que mencionam suas origens, por tipo de menção</t>
  </si>
  <si>
    <t>Quantidade de menções a competências profissionais</t>
  </si>
  <si>
    <t>Esta tabela quantifica, por orientação política dos podcasts, quantos hosts mencionaram alguma qualificação profissional como forma de legitimação de seu trabalho e/ou sua posição social</t>
  </si>
  <si>
    <t>Volume de espectadores</t>
  </si>
  <si>
    <t>Tempo dedicado ao trabalho profissional</t>
  </si>
  <si>
    <t>Valorização da atuação idônea</t>
  </si>
  <si>
    <t>Tempo e vivência na área de atuação</t>
  </si>
  <si>
    <t>Não-compromentimento com pessoas, empresas ou ideologias</t>
  </si>
  <si>
    <t>Desafio/Inovador</t>
  </si>
  <si>
    <t>Desafio/inovador</t>
  </si>
  <si>
    <t>Capacidade de encarar desafios e/ou inovar</t>
  </si>
  <si>
    <t>Destaque à atuação em diferentes frentes profissionais, pluralidade de competências</t>
  </si>
  <si>
    <t>Boas relações com pessoas do poder</t>
  </si>
  <si>
    <t>Exerce cargos de poder</t>
  </si>
  <si>
    <t xml:space="preserve"> </t>
  </si>
  <si>
    <t>Podcasters que mencionam a família</t>
  </si>
  <si>
    <t>Profissões mencionadas de pais/mães</t>
  </si>
  <si>
    <t>Marcas discursivas utilizadas para gerar identificação com o ouvinte</t>
  </si>
  <si>
    <t>Família Tradicional Brasileira</t>
  </si>
  <si>
    <t>Esta tabela apresenta as codificações dos discursos proferidos pelos podcasters eu seus perfis em sites e redes sociais e nos programas de estreia.</t>
  </si>
  <si>
    <t>Pesquisa dos perfis realizada entre fev. 2025 e maio 2025. Inclui dados obtidos a partir da análise dos episódios de estreia.</t>
  </si>
  <si>
    <t>Diferença/ Individualismo</t>
  </si>
  <si>
    <t>Crítica ao liberalismo</t>
  </si>
  <si>
    <t>Igualdade/ Diversidade</t>
  </si>
  <si>
    <t>Menções a figurações éticas em discursos dos podcasters</t>
  </si>
  <si>
    <r>
      <t xml:space="preserve">A codificação desta tabela refere-se à construção do </t>
    </r>
    <r>
      <rPr>
        <i/>
        <sz val="11"/>
        <color rgb="FF000000"/>
        <rFont val="Calibri"/>
        <family val="2"/>
        <scheme val="minor"/>
      </rPr>
      <t>ethos</t>
    </r>
    <r>
      <rPr>
        <sz val="11"/>
        <color rgb="FF000000"/>
        <rFont val="Calibri"/>
        <family val="2"/>
        <scheme val="minor"/>
      </rPr>
      <t xml:space="preserve"> desses indivíduos a partir de marcas que buscam gerar reconhecimento. Um mesmo podcaster pode ter expressado mais que uma figuração.</t>
    </r>
  </si>
  <si>
    <r>
      <t xml:space="preserve">A codificação desta tabela refere-se à construção do </t>
    </r>
    <r>
      <rPr>
        <i/>
        <sz val="11"/>
        <color rgb="FF000000"/>
        <rFont val="Calibri"/>
        <family val="2"/>
        <scheme val="minor"/>
      </rPr>
      <t>ethos</t>
    </r>
    <r>
      <rPr>
        <sz val="11"/>
        <color rgb="FF000000"/>
        <rFont val="Calibri"/>
        <family val="2"/>
        <scheme val="minor"/>
      </rPr>
      <t xml:space="preserve"> desses indivíduos a partir de posições e alinhamentos e filosofias de vida. Um mesmo podcaster pode ter expressado mais que uma figuração.</t>
    </r>
  </si>
  <si>
    <t>Crítica à crítica</t>
  </si>
  <si>
    <t>Podcaster apresenta ponto de vista conflitante com posições gerais dos indivíduos que ocupam o mesmo espectro político</t>
  </si>
  <si>
    <t>Emancipação:</t>
  </si>
  <si>
    <t xml:space="preserve"> afirmam lutar pela "emancipação" dos sujeitos - em geral, com conotação econômica</t>
  </si>
  <si>
    <t>Construção de forma discursiva que induz a acreditat que o podcaster é detentor uma "verdade" que somente ele e alguns poucos sabem. Tende ao conspiracionismo</t>
  </si>
  <si>
    <t>Socialismo/ Comunismo</t>
  </si>
  <si>
    <t>Menções a tomadas de posição política</t>
  </si>
  <si>
    <t>A codificação desta tabela refere-se a declarações dos podcasters que indicam uma tomada de posição política. Um mesmo podcaster pode ter expressado mais que uma posição em momentos diferentes.</t>
  </si>
  <si>
    <t>Menções a tomadas de posição econômica</t>
  </si>
  <si>
    <t>A codificação desta tabela refere-se a declarações dos podcasters que indicam uma tomada de posição econômica. Um mesmo podcaster pode ter expressado mais que uma posição em momentos diferentes.</t>
  </si>
  <si>
    <t>Expressões de valores vinculados à direita</t>
  </si>
  <si>
    <t>A codificação desta tabela refere-se a declarações dos podcasters que indicam valores comuns ao campo da direita. Um mesmo podcaster pode ter expressado mais que uma opinião em momentos diferentes.</t>
  </si>
  <si>
    <t>Discurso contra casais homossexuais</t>
  </si>
  <si>
    <t>Crítica a Paulo Freire</t>
  </si>
  <si>
    <t>Desvaloriza métodos da formação acadêmica</t>
  </si>
  <si>
    <t>Desvaloriza Formação Acadêmica</t>
  </si>
  <si>
    <t>Escola Doutrinadora</t>
  </si>
  <si>
    <t>Sexo é Binário</t>
  </si>
  <si>
    <t>Denuncia censura</t>
  </si>
  <si>
    <t>defesa da desigualdade</t>
  </si>
  <si>
    <t>Restrições a Direitos Humanos</t>
  </si>
  <si>
    <t>Defesa da militarização</t>
  </si>
  <si>
    <t>Ataca minorias</t>
  </si>
  <si>
    <t>Ataca minorias raciais</t>
  </si>
  <si>
    <t>Defesa da Propriedade Privada</t>
  </si>
  <si>
    <t>Relativiza a escravidão</t>
  </si>
  <si>
    <t>Defesa da vida / Antiaborto</t>
  </si>
  <si>
    <t>Normaliza a vioência</t>
  </si>
  <si>
    <t>criminalização total das drogas</t>
  </si>
  <si>
    <t>Número de indivíduos de direita que expressaram valores</t>
  </si>
  <si>
    <t>% total</t>
  </si>
  <si>
    <t>Vida</t>
  </si>
  <si>
    <t>Meritocracia</t>
  </si>
  <si>
    <t>Expressões de valores vinculados à esquerda</t>
  </si>
  <si>
    <t>Defesa de Direitos Humanos</t>
  </si>
  <si>
    <t>Limites à expressão</t>
  </si>
  <si>
    <t>Defesa do meio ambiente</t>
  </si>
  <si>
    <t>Defesa de minorias (gerais)</t>
  </si>
  <si>
    <t>Apoio relativo ao aborto</t>
  </si>
  <si>
    <t>Condena Guerras</t>
  </si>
  <si>
    <t>Legalização do porte de maconha</t>
  </si>
  <si>
    <t>Crítica à vioência do sitema penal</t>
  </si>
  <si>
    <t>Defesa de minorias raciais</t>
  </si>
  <si>
    <t>Defesa de população LGBTQIAP+</t>
  </si>
  <si>
    <t>Prega Igualdade (comunismo)</t>
  </si>
  <si>
    <t>Prega igualdade econômica</t>
  </si>
  <si>
    <t>Apoio direto ao aborto</t>
  </si>
  <si>
    <t>Contrário ao armamentismo</t>
  </si>
  <si>
    <t>Defesa do legado de Paulo Freire</t>
  </si>
  <si>
    <t>Número de indivíduos de Esquerda que expressaram valores</t>
  </si>
  <si>
    <t>Valores</t>
  </si>
  <si>
    <t>Destaque: direitos das mulheres</t>
  </si>
  <si>
    <t>Estas tabelas apresentam as codificações dos discursos proferidos pelos podcasters eu seus perfis em sites e redes sociais e nos programas de estreia.</t>
  </si>
  <si>
    <t>A codificação desta tabela refere-se a declarações dos podcasters que indicam valores comuns ao campo da esquerda. Um mesmo podcaster pode ter expressado mais que uma opinião em momentos diferentes.</t>
  </si>
  <si>
    <t>Advogado(1)</t>
  </si>
  <si>
    <t>Sim(1)</t>
  </si>
  <si>
    <t>Diretor(a)(1)</t>
  </si>
  <si>
    <t>Não(1)</t>
  </si>
  <si>
    <t>AnalistaEconPolitica(1)</t>
  </si>
  <si>
    <t>Comentarista(1)</t>
  </si>
  <si>
    <t>Empresário(a)(1)</t>
  </si>
  <si>
    <t>AnalistaEconPolitica(2)</t>
  </si>
  <si>
    <t>Não(2)</t>
  </si>
  <si>
    <t>Empresário(a),Empreendedor(a)</t>
  </si>
  <si>
    <t>Empresário(a)(2), Multi-liberal(1), AnalistaEconPolitica(1)</t>
  </si>
  <si>
    <t>Sim(4)</t>
  </si>
  <si>
    <t>AnalistaEconPolitica(2), Diretor(a)(2)</t>
  </si>
  <si>
    <t>Não(1), Sim(3)</t>
  </si>
  <si>
    <t>Escrita,Redação</t>
  </si>
  <si>
    <t>Redator(2)</t>
  </si>
  <si>
    <t>Redator(1)</t>
  </si>
  <si>
    <t>YouTuber/Podcaster(1)</t>
  </si>
  <si>
    <t>YouTuber/Podcaster(2)</t>
  </si>
  <si>
    <t>Sim(2)</t>
  </si>
  <si>
    <t>Intelectual,Acadêmico</t>
  </si>
  <si>
    <t>Professor(a)(3), Empresário(a)(1), Multi-liberal(1)</t>
  </si>
  <si>
    <t>Não(2), Sim(3)</t>
  </si>
  <si>
    <t>Multi-liberal(1)</t>
  </si>
  <si>
    <t>Edição-Jornalismo(1), Jornalista(4), Apresentador(a)(2), Comentarista(5), YouTuber/Podcaster(1)</t>
  </si>
  <si>
    <t>Não(9), Sim(4)</t>
  </si>
  <si>
    <t>Comentarista(2), Apresentador(a)(1), Jornalista(1), Edição-Jornalismo(2), Multi-liberal(1)</t>
  </si>
  <si>
    <t>Não(5), Sim(2)</t>
  </si>
  <si>
    <t>Apresentador(a)(1)</t>
  </si>
  <si>
    <t>Redator(1), Professor(a)(1)</t>
  </si>
  <si>
    <t>Sim(1), Não(1)</t>
  </si>
  <si>
    <t>Político(1)</t>
  </si>
  <si>
    <t>YouTuber/Podcaster(4)</t>
  </si>
  <si>
    <t>Outras-Culltural(1)</t>
  </si>
  <si>
    <t>null</t>
  </si>
  <si>
    <t>Quantidade de menções de rótulos e profissões indicadas por podcasters em seus perfis, de acordo com inclinação do podcast</t>
  </si>
  <si>
    <t>Rótulos</t>
  </si>
  <si>
    <t>Dir. Totl.</t>
  </si>
  <si>
    <t>Dir (Profissão mencionada)</t>
  </si>
  <si>
    <t>Dir (Se intitula podcaster?)</t>
  </si>
  <si>
    <t>DirJor Totl.</t>
  </si>
  <si>
    <t>DirJor (Profissão mencionada)</t>
  </si>
  <si>
    <t>DirJor (Se intitula podcaster?)</t>
  </si>
  <si>
    <t>Esq. Totl.</t>
  </si>
  <si>
    <t>Esq (Profissão mencionada)</t>
  </si>
  <si>
    <t>Esq (Se intitula podcaster?)</t>
  </si>
  <si>
    <t>EsqJor Totl.</t>
  </si>
  <si>
    <t>EsqJor (Profissão mencionada)</t>
  </si>
  <si>
    <t>EsqJor (Se intitula podcaster?)</t>
  </si>
  <si>
    <t>Jor. Totl.</t>
  </si>
  <si>
    <t>Jor (Profissão mencionada)</t>
  </si>
  <si>
    <t>Jor (Se intitula podcaster?)</t>
  </si>
  <si>
    <t>Mcdo Totl.</t>
  </si>
  <si>
    <t>Mcdo (Profissão mencionada)</t>
  </si>
  <si>
    <t>Mcdo (Se intitula podcaster?)</t>
  </si>
  <si>
    <t>SOPD Totl</t>
  </si>
  <si>
    <t>SOPD (Profissão mencionada)</t>
  </si>
  <si>
    <t>SOPD (Se intitula podcaster?)</t>
  </si>
  <si>
    <t>Jornalista(3), Multi-Comunicação(1), Apresentador(a)(2), Comentarista(2)</t>
  </si>
  <si>
    <t>Jornalista(2), Multi-Comunicação(1)</t>
  </si>
  <si>
    <t>Não(1), Sim(2)</t>
  </si>
  <si>
    <t>Sim(4), Não(4)</t>
  </si>
  <si>
    <t>Professor(a)(7)</t>
  </si>
  <si>
    <t>Não(3), Sim(4)</t>
  </si>
  <si>
    <t>Sim(3)</t>
  </si>
  <si>
    <t>Multi-Comunicação(1), Outros-Nível Técnico(1), YouTuber/ Podcaster(1)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</si>
</sst>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20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5"/>
      <color rgb="FF000000"/>
      <name val="Calibri"/>
      <family val="2"/>
      <scheme val="minor"/>
    </font>
    <font>
      <sz val="11"/>
      <color theme="4"/>
      <name val="Calibri"/>
      <family val="2"/>
      <scheme val="minor"/>
    </font>
    <font>
      <b/>
      <sz val="11"/>
      <color theme="4"/>
      <name val="Calibri"/>
      <family val="2"/>
      <scheme val="minor"/>
    </font>
    <font>
      <i/>
      <sz val="11"/>
      <color rgb="FF000000"/>
      <name val="Calibri"/>
      <family val="2"/>
      <scheme val="minor"/>
    </font>
    <font>
      <b/>
      <sz val="20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8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/>
      <bottom style="thin">
        <color theme="1"/>
      </bottom>
      <diagonal/>
    </border>
  </borders>
  <cellStyleXfs count="5">
    <xf numFmtId="0" fontId="0" fillId="0" borderId="0"/>
    <xf numFmtId="9" fontId="2" fillId="0" borderId="0" applyFont="0" applyFill="0" applyBorder="0" applyAlignment="0" applyProtection="0"/>
    <xf numFmtId="0" fontId="2" fillId="0" borderId="0"/>
    <xf numFmtId="0" fontId="4" fillId="0" borderId="0"/>
    <xf numFmtId="9" fontId="4" fillId="0" borderId="0" applyFont="0" applyFill="0" applyBorder="0" applyAlignment="0" applyProtection="0"/>
  </cellStyleXfs>
  <cellXfs count="25">
    <xf numFmtId="0" fontId="0" fillId="0" borderId="0" xfId="0"/>
    <xf numFmtId="9" fontId="0" fillId="0" borderId="0" xfId="1" applyFont="1"/>
    <xf numFmtId="0" fontId="4" fillId="0" borderId="0" xfId="3"/>
    <xf numFmtId="9" fontId="0" fillId="0" borderId="0" xfId="4" applyFont="1"/>
    <xf numFmtId="0" fontId="3" fillId="0" borderId="0" xfId="0" applyFont="1"/>
    <xf numFmtId="0" fontId="8" fillId="0" borderId="0" xfId="2" applyFont="1"/>
    <xf numFmtId="0" fontId="5" fillId="0" borderId="0" xfId="0" applyFont="1"/>
    <xf numFmtId="0" fontId="9" fillId="0" borderId="0" xfId="2" applyFont="1"/>
    <xf numFmtId="0" fontId="10" fillId="0" borderId="0" xfId="0" applyFont="1"/>
    <xf numFmtId="0" fontId="6" fillId="0" borderId="0" xfId="3" applyFont="1" applyAlignment="1">
      <alignment vertical="center" wrapText="1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5" fillId="0" borderId="1" xfId="0" applyFont="1" applyBorder="1"/>
    <xf numFmtId="0" fontId="1" fillId="2" borderId="0" xfId="0" applyFont="1" applyFill="1"/>
    <xf numFmtId="0" fontId="1" fillId="0" borderId="0" xfId="0" applyFont="1"/>
    <xf numFmtId="0" fontId="1" fillId="2" borderId="2" xfId="0" applyFont="1" applyFill="1" applyBorder="1"/>
    <xf numFmtId="0" fontId="11" fillId="0" borderId="0" xfId="0" applyFont="1"/>
    <xf numFmtId="0" fontId="0" fillId="0" borderId="0" xfId="0" applyAlignment="1">
      <alignment horizontal="center"/>
    </xf>
    <xf numFmtId="0" fontId="12" fillId="0" borderId="0" xfId="0" applyFont="1" applyAlignment="1">
      <alignment wrapText="1"/>
    </xf>
    <xf numFmtId="0" fontId="13" fillId="0" borderId="0" xfId="0" applyFont="1"/>
    <xf numFmtId="0" fontId="15" fillId="0" borderId="0" xfId="0" applyFont="1"/>
    <xf numFmtId="0" fontId="6" fillId="0" borderId="0" xfId="2" applyFont="1" applyAlignment="1">
      <alignment wrapText="1"/>
    </xf>
    <xf numFmtId="0" fontId="6" fillId="3" borderId="0" xfId="2" applyFont="1" applyFill="1" applyAlignment="1">
      <alignment wrapText="1"/>
    </xf>
    <xf numFmtId="0" fontId="4" fillId="0" borderId="0" xfId="3" applyAlignment="1">
      <alignment wrapText="1"/>
    </xf>
    <xf numFmtId="0" fontId="4" fillId="0" borderId="0" xfId="3" applyFill="1" applyAlignment="1">
      <alignment wrapText="1"/>
    </xf>
  </cellXfs>
  <cellStyles count="5">
    <cellStyle name="Normal" xfId="0" builtinId="0"/>
    <cellStyle name="Normal 2" xfId="2" xr:uid="{B9041414-8742-47F7-BCFA-EB219444F05E}"/>
    <cellStyle name="Normal 3" xfId="3" xr:uid="{FB5D0259-2893-4146-98DB-7EC2EAB0D5B8}"/>
    <cellStyle name="Porcentagem" xfId="1" builtinId="5"/>
    <cellStyle name="Porcentagem 2" xfId="4" xr:uid="{1ADAD346-BCA1-42B0-A92A-A1162F1F87EB}"/>
  </cellStyles>
  <dxfs count="4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theme="4"/>
        <name val="Calibri"/>
        <family val="2"/>
        <scheme val="minor"/>
      </font>
    </dxf>
    <dxf>
      <font>
        <b/>
        <strike val="0"/>
        <outline val="0"/>
        <shadow val="0"/>
        <u val="none"/>
        <vertAlign val="baseline"/>
        <sz val="11"/>
        <color theme="4"/>
        <name val="Calibri"/>
        <family val="2"/>
        <scheme val="minor"/>
      </font>
    </dxf>
    <dxf>
      <alignment horizontal="general" vertical="bottom" textRotation="0" wrapText="1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0" tint="-0.14999847407452621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0" tint="-0.14999847407452621"/>
          <bgColor theme="0" tint="-0.14999847407452621"/>
        </patternFill>
      </fill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microsoft.com/office/2017/10/relationships/person" Target="persons/perso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2EC884C-B6D3-4854-8347-EC14D19D26D1}" name="Tabela1" displayName="Tabela1" ref="B4:O13" totalsRowShown="0">
  <autoFilter ref="B4:O13" xr:uid="{42EC884C-B6D3-4854-8347-EC14D19D26D1}"/>
  <sortState xmlns:xlrd2="http://schemas.microsoft.com/office/spreadsheetml/2017/richdata2" ref="B5:O13">
    <sortCondition ref="B4:B13"/>
  </sortState>
  <tableColumns count="14">
    <tableColumn id="1" xr3:uid="{0287DA03-2DED-41F8-9C8C-23E50883F72A}" name="ValorPod"/>
    <tableColumn id="2" xr3:uid="{8D5195CD-9D48-41C8-A594-4242CCBD3E41}" name="25-29"/>
    <tableColumn id="21" xr3:uid="{A2C8616F-34DD-417E-84F8-69C02673799A}" name="30-34"/>
    <tableColumn id="3" xr3:uid="{75931B13-3F86-43F2-BCA7-A356F3524BAC}" name="35-39"/>
    <tableColumn id="4" xr3:uid="{D2515A95-3C20-4031-A3FB-F997F7A79BA4}" name="40-44"/>
    <tableColumn id="5" xr3:uid="{D43FCD62-2468-412B-9463-10B25043D62D}" name="45-49"/>
    <tableColumn id="6" xr3:uid="{6C79F276-1A38-4926-A78A-B5FC7703ADC0}" name="50-54"/>
    <tableColumn id="7" xr3:uid="{DC9C87A8-00BA-4078-969E-CEE26BB9E1F3}" name="55-59"/>
    <tableColumn id="9" xr3:uid="{CC678B11-DF92-4FCD-8141-CABB306940B6}" name="60+"/>
    <tableColumn id="10" xr3:uid="{2BE81124-5805-4018-A643-DC6D193577BE}" name="60-64"/>
    <tableColumn id="13" xr3:uid="{D00527B5-C62C-4779-92BC-541BB2A68301}" name="65-69"/>
    <tableColumn id="14" xr3:uid="{D90EEE43-06B1-44C3-A010-2A4E9F61E37E}" name="75-79"/>
    <tableColumn id="15" xr3:uid="{00EDD0DB-EE6D-416B-9AE9-65E575EAEA99}" name="Não Declara"/>
    <tableColumn id="17" xr3:uid="{77329D50-68B6-4FAB-B9C6-C0ED1BB45F4D}" name="Total" dataDxfId="43">
      <calculatedColumnFormula>SUM(Tabela1[[#This Row],[25-29]:[Não Declara]])</calculatedColumnFormula>
    </tableColumn>
  </tableColumns>
  <tableStyleInfo name="TableStyleMedium1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F3EAF5F3-64E6-4FC0-965D-0D263623496A}" name="Tabela9" displayName="Tabela9" ref="B4:R13" totalsRowShown="0" headerRowDxfId="26">
  <autoFilter ref="B4:R13" xr:uid="{F3EAF5F3-64E6-4FC0-965D-0D263623496A}"/>
  <sortState xmlns:xlrd2="http://schemas.microsoft.com/office/spreadsheetml/2017/richdata2" ref="B5:R13">
    <sortCondition ref="B4:B13"/>
  </sortState>
  <tableColumns count="17">
    <tableColumn id="1" xr3:uid="{9F8EBA4E-C45A-4683-9697-20AF2F7AB53A}" name="ValorPod"/>
    <tableColumn id="2" xr3:uid="{4EF7E0BB-F00E-4212-82EF-B5DF74297F8F}" name="Advogado"/>
    <tableColumn id="3" xr3:uid="{152845D1-EEEC-48CF-9BAC-7162B98B8B3A}" name="Analista de Economia e Politica"/>
    <tableColumn id="4" xr3:uid="{244D8E36-40EF-40E0-B447-9F4E96047238}" name="Apresentador(a)"/>
    <tableColumn id="5" xr3:uid="{F4C1B295-68A9-483A-9ABD-9437E5F7BBF2}" name="Diretor(a)"/>
    <tableColumn id="6" xr3:uid="{DD1E7F4A-7516-4E7C-8523-69476556EB7D}" name="Empresário(a)"/>
    <tableColumn id="7" xr3:uid="{51449808-B98B-4EC9-BFEC-F5FA02ED7CFA}" name="Multiprofissional - Profissões liberais"/>
    <tableColumn id="8" xr3:uid="{39352DF9-FA57-4328-9DD7-F7BE95B54E54}" name="Político"/>
    <tableColumn id="9" xr3:uid="{3F5CC212-1DBF-4F06-9A1A-87693B18F8F0}" name="Professor(a)"/>
    <tableColumn id="10" xr3:uid="{95CA3580-F46D-43A8-BE47-9ABF6FC58FFF}" name="Redator(não jornal)"/>
    <tableColumn id="11" xr3:uid="{DD790207-19C6-431C-9B8B-C3EA4C46DC8F}" name="YouTuber/ Podcaster"/>
    <tableColumn id="12" xr3:uid="{4B2FE07E-D024-43C3-9BA9-48D3F8772743}" name="Jornalista"/>
    <tableColumn id="13" xr3:uid="{9B911DAC-1B88-4C63-B8BF-817904917356}" name="Multiprofissional da Comunicação"/>
    <tableColumn id="14" xr3:uid="{DA02C1D9-7D42-4891-AE14-DC5AB049E085}" name="Comentarista"/>
    <tableColumn id="15" xr3:uid="{29F44079-5424-422C-AF84-572A9BBB2874}" name="Edição (Jornalismo)"/>
    <tableColumn id="16" xr3:uid="{D32AAB54-F751-4192-8E5B-59093D1570B0}" name="Outras profissões - Cultural"/>
    <tableColumn id="17" xr3:uid="{DD930764-06DB-4F22-BB57-EA8C3ABB2600}" name="Servidor Público"/>
  </tableColumns>
  <tableStyleInfo name="TableStyleMedium1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1FEE6701-6C93-497F-84D9-F3805C661C22}" name="Tabela15" displayName="Tabela15" ref="B4:W18" totalsRowShown="0" headerRowDxfId="25" dataDxfId="24" headerRowCellStyle="Normal 2" dataCellStyle="Normal 3">
  <autoFilter ref="B4:W18" xr:uid="{1FEE6701-6C93-497F-84D9-F3805C661C22}"/>
  <tableColumns count="22">
    <tableColumn id="1" xr3:uid="{CA4E26F0-FB92-4870-913E-FE9E776EDE70}" name="Rótulos" dataDxfId="23" dataCellStyle="Normal 3"/>
    <tableColumn id="2" xr3:uid="{5B51899A-E861-4EC5-8554-21D7FD558C4F}" name="Dir. Totl." dataDxfId="22" dataCellStyle="Normal 3"/>
    <tableColumn id="3" xr3:uid="{84FB28D8-3426-4A80-A325-5F843303E11E}" name="Dir (Profissão mencionada)" dataDxfId="21" dataCellStyle="Normal 3"/>
    <tableColumn id="4" xr3:uid="{B63ADB4C-E13C-4D18-BF7B-2D63FAE7F8FC}" name="Dir (Se intitula podcaster?)" dataDxfId="20" dataCellStyle="Normal 3"/>
    <tableColumn id="23" xr3:uid="{EFBCE81E-B368-4856-8E92-6B6D8F6D4CF5}" name="DirJor Totl." dataDxfId="19" dataCellStyle="Normal 3"/>
    <tableColumn id="24" xr3:uid="{FEF3CE0B-4D7A-410A-9F1C-F7D74B352305}" name="DirJor (Profissão mencionada)" dataDxfId="18" dataCellStyle="Normal 3"/>
    <tableColumn id="25" xr3:uid="{C0A88058-3CD3-4108-8121-3AAF0F48B3CD}" name="DirJor (Se intitula podcaster?)" dataDxfId="17" dataCellStyle="Normal 3"/>
    <tableColumn id="5" xr3:uid="{EAD307ED-80C3-45C3-A67A-EE141A301DB8}" name="Esq. Totl." dataDxfId="16" dataCellStyle="Normal 3"/>
    <tableColumn id="6" xr3:uid="{92A3958E-6A17-4719-9732-D0903634DBBE}" name="Esq (Profissão mencionada)" dataDxfId="15" dataCellStyle="Normal 3"/>
    <tableColumn id="7" xr3:uid="{7D31B5D3-16B3-4C13-ABA3-CA60D72FD28C}" name="Esq (Se intitula podcaster?)" dataDxfId="14" dataCellStyle="Normal 3"/>
    <tableColumn id="8" xr3:uid="{15B222FC-F8EA-4E88-8826-2A8FAD375336}" name="EsqJor Totl." dataDxfId="13" dataCellStyle="Normal 3"/>
    <tableColumn id="9" xr3:uid="{A1A95469-93BC-4917-9A1C-F48CA2839166}" name="EsqJor (Profissão mencionada)" dataDxfId="12" dataCellStyle="Normal 3"/>
    <tableColumn id="10" xr3:uid="{B6586043-B0B7-49D8-9547-30C7DCA6E745}" name="EsqJor (Se intitula podcaster?)" dataDxfId="11" dataCellStyle="Normal 3"/>
    <tableColumn id="11" xr3:uid="{09B3D17A-BE33-49D3-9E1F-14DAD77C9FC2}" name="Jor. Totl." dataDxfId="10" dataCellStyle="Normal 3"/>
    <tableColumn id="12" xr3:uid="{A61576F9-8168-4D2A-9926-5E1ED88EA13C}" name="Jor (Profissão mencionada)" dataDxfId="9" dataCellStyle="Normal 3"/>
    <tableColumn id="13" xr3:uid="{AFCB5E56-6B3E-4BCE-BA38-3BEF4F5AD70E}" name="Jor (Se intitula podcaster?)" dataDxfId="8" dataCellStyle="Normal 3"/>
    <tableColumn id="17" xr3:uid="{FAA2B667-1FF8-4751-B76C-C11907D11785}" name="Mcdo Totl." dataDxfId="7" dataCellStyle="Normal 3"/>
    <tableColumn id="18" xr3:uid="{2C189351-1061-49AB-9A9C-C43461D6543D}" name="Mcdo (Profissão mencionada)" dataDxfId="6" dataCellStyle="Normal 3"/>
    <tableColumn id="19" xr3:uid="{6A88F15A-98C3-4556-92BA-AE95F6C1F408}" name="Mcdo (Se intitula podcaster?)" dataDxfId="5" dataCellStyle="Normal 3"/>
    <tableColumn id="20" xr3:uid="{1C9532D1-71A6-4733-9621-98E2D95D3CE0}" name="SOPD Totl" dataDxfId="4" dataCellStyle="Normal 3"/>
    <tableColumn id="21" xr3:uid="{43FD4FE5-B41C-4329-8396-0D4FE5D1DF74}" name="SOPD (Profissão mencionada)" dataDxfId="3" dataCellStyle="Normal 3"/>
    <tableColumn id="22" xr3:uid="{C8C3AC5B-FD0A-435A-8C43-757F76BB1FB3}" name="SOPD (Se intitula podcaster?)" dataDxfId="2" dataCellStyle="Normal 3"/>
  </tableColumns>
  <tableStyleInfo name="TableStyleMedium1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7184D723-2A5A-4998-9CED-7854FC68D90E}" name="Tabela12" displayName="Tabela12" ref="B4:G13" totalsRowShown="0">
  <autoFilter ref="B4:G13" xr:uid="{7184D723-2A5A-4998-9CED-7854FC68D90E}"/>
  <sortState xmlns:xlrd2="http://schemas.microsoft.com/office/spreadsheetml/2017/richdata2" ref="B5:F13">
    <sortCondition ref="B4:B13"/>
  </sortState>
  <tableColumns count="6">
    <tableColumn id="1" xr3:uid="{C1F2A772-9CC9-478D-8EB0-4BA3A827AAD8}" name="ValorPod"/>
    <tableColumn id="2" xr3:uid="{7408E474-C21E-4706-B381-8A1AA95C1134}" name="Alcance"/>
    <tableColumn id="3" xr3:uid="{E6C395FC-7C8C-46CE-B16F-514BB67EE396}" name="Desenvolvimento"/>
    <tableColumn id="5" xr3:uid="{87E1DFE4-6BD4-4FA2-BD06-783F594D5B88}" name="Prêmios"/>
    <tableColumn id="6" xr3:uid="{AA05DC6F-110D-4DD1-B62D-0FA044AE1048}" name="Superação/Desafios"/>
    <tableColumn id="7" xr3:uid="{F0FDCF29-3D77-4FDF-9B1E-0BC3E1261E7F}" name="Nenhum"/>
  </tableColumns>
  <tableStyleInfo name="TableStyleMedium1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514B0764-3995-40A0-8178-E9A47D0B9D90}" name="Tabela13" displayName="Tabela13" ref="B4:I13" totalsRowShown="0">
  <autoFilter ref="B4:I13" xr:uid="{514B0764-3995-40A0-8178-E9A47D0B9D90}"/>
  <sortState xmlns:xlrd2="http://schemas.microsoft.com/office/spreadsheetml/2017/richdata2" ref="B5:I13">
    <sortCondition ref="B4:B13"/>
  </sortState>
  <tableColumns count="8">
    <tableColumn id="1" xr3:uid="{DACD42AB-8204-4F09-B086-5D25D96DE187}" name="ValorPod"/>
    <tableColumn id="2" xr3:uid="{49D63051-5DEB-4608-A2D9-AE8B6839CFD1}" name="Ascendência"/>
    <tableColumn id="3" xr3:uid="{F918AA9A-6780-406D-990E-6449D0BA6A53}" name="Infância"/>
    <tableColumn id="4" xr3:uid="{6BAE3C81-08CF-4389-9967-963EEB64335C}" name="Local-Capital"/>
    <tableColumn id="5" xr3:uid="{013C0864-AFC9-499A-A790-15BF73F1005C}" name="Local-Interior"/>
    <tableColumn id="6" xr3:uid="{5BBF46A2-6760-40DE-B5F9-299B7611BCA8}" name="Local-Interior e Capital"/>
    <tableColumn id="7" xr3:uid="{D5394A9E-721F-4D29-8349-FDA18DB18CF4}" name="Local-Periferia"/>
    <tableColumn id="8" xr3:uid="{A0995D60-78BB-4D23-BA11-5B2B5D6D01A4}" name="Nenhum"/>
  </tableColumns>
  <tableStyleInfo name="TableStyleMedium1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67C8CEC2-F567-46B8-B3F5-662163B4F647}" name="Tabela11" displayName="Tabela11" ref="B4:H13" totalsRowShown="0">
  <autoFilter ref="B4:H13" xr:uid="{67C8CEC2-F567-46B8-B3F5-662163B4F647}"/>
  <sortState xmlns:xlrd2="http://schemas.microsoft.com/office/spreadsheetml/2017/richdata2" ref="B5:H13">
    <sortCondition ref="B4:B13"/>
  </sortState>
  <tableColumns count="7">
    <tableColumn id="1" xr3:uid="{603C478E-54C2-48BC-A5D4-FBF469F5AFED}" name="ValorPod"/>
    <tableColumn id="2" xr3:uid="{2863CA5D-7C36-4285-AA7A-58C651DBD82D}" name="Ascendência"/>
    <tableColumn id="3" xr3:uid="{56C24A96-0C16-43D6-B847-47136C375F03}" name="FTB"/>
    <tableColumn id="4" xr3:uid="{063E186C-1998-439A-BEC1-139A990670E4}" name="Fraternalidade"/>
    <tableColumn id="5" xr3:uid="{E7B6EDEC-1F92-4A33-954B-4CD58E590490}" name="Matrimônio"/>
    <tableColumn id="6" xr3:uid="{B80154DD-19AD-4100-B6F9-F1C7203D42B2}" name="Nenhum"/>
    <tableColumn id="7" xr3:uid="{28EBEC32-98E8-4C09-8D2B-D179AC4AA3C5}" name="Parentalidade"/>
  </tableColumns>
  <tableStyleInfo name="TableStyleMedium1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9D07FFBA-1EE6-47E1-BA40-30FC781EA00E}" name="Tabela1517" displayName="Tabela1517" ref="J4:W13" totalsRowShown="0">
  <autoFilter ref="J4:W13" xr:uid="{9D07FFBA-1EE6-47E1-BA40-30FC781EA00E}"/>
  <sortState xmlns:xlrd2="http://schemas.microsoft.com/office/spreadsheetml/2017/richdata2" ref="J5:V13">
    <sortCondition ref="J4:J13"/>
  </sortState>
  <tableColumns count="14">
    <tableColumn id="1" xr3:uid="{8E5C38F5-D3F7-43D1-86CE-8E5FAF60B36B}" name="ValorPod"/>
    <tableColumn id="2" xr3:uid="{7DC88254-FD08-47B7-82B6-2424C5DCD86A}" name="Contador"/>
    <tableColumn id="3" xr3:uid="{4677AAE9-878D-4A70-99F6-CFB8CD65FE0F}" name="Empreendedor liberal"/>
    <tableColumn id="4" xr3:uid="{4C3B6AD0-9F41-4121-8ADB-3D8839EE167F}" name="Engenheiro / Artista"/>
    <tableColumn id="5" xr3:uid="{DEFE7D9C-B15A-46B6-9DC5-CBCF74B07B2D}" name="Família Real"/>
    <tableColumn id="6" xr3:uid="{3DF16FE1-0F3C-4461-B0CE-85B7EDCA5D25}" name="Fotógrafo"/>
    <tableColumn id="8" xr3:uid="{1DEF3443-E4A7-4F78-BEDF-39378AE20324}" name="Advogado"/>
    <tableColumn id="9" xr3:uid="{88EB9372-DC6F-4632-845E-DE4A297B3374}" name="Intelectuais"/>
    <tableColumn id="10" xr3:uid="{9CE1EAF0-A260-4793-B375-6DB5B8B93F84}" name="Médico/Político"/>
    <tableColumn id="11" xr3:uid="{5736C040-4D5C-44E4-9788-7552D156E581}" name="formação"/>
    <tableColumn id="12" xr3:uid="{AD3C781E-6A90-4BA1-96F1-04502D4D5C94}" name="Médico/Empresário"/>
    <tableColumn id="13" xr3:uid="{D0610C27-7439-4F41-B5F2-1F4057D7F07A}" name="Políticos"/>
    <tableColumn id="14" xr3:uid="{3E7F23D8-04D8-475B-AE4C-BF8ECBF3F76C}" name="ex-presidente SPFC"/>
    <tableColumn id="15" xr3:uid="{94B6064B-3B34-4EDA-9AD5-02F0D2FB6C96}" name="Nenhum"/>
  </tableColumns>
  <tableStyleInfo name="TableStyleMedium1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46265DA2-9124-4FFE-9078-014AF45EFE1A}" name="Tabela14" displayName="Tabela14" ref="B4:L13" totalsRowShown="0">
  <autoFilter ref="B4:L13" xr:uid="{46265DA2-9124-4FFE-9078-014AF45EFE1A}"/>
  <sortState xmlns:xlrd2="http://schemas.microsoft.com/office/spreadsheetml/2017/richdata2" ref="B5:L13">
    <sortCondition ref="B4:B13"/>
  </sortState>
  <tableColumns count="11">
    <tableColumn id="1" xr3:uid="{8F43F261-F3C8-478A-83D6-B573706F3169}" name="ValorPod"/>
    <tableColumn id="2" xr3:uid="{0801264A-009B-4CA2-BA6E-41991D220F5C}" name="Alcance"/>
    <tableColumn id="3" xr3:uid="{16F8FF74-835F-4D21-92C0-8081B8DB74DD}" name="Dedicação"/>
    <tableColumn id="4" xr3:uid="{5269F779-39FB-4B26-91FD-563A048D98ED}" name="Discurso ético"/>
    <tableColumn id="5" xr3:uid="{248B5CF7-1C42-4412-B184-88F14658BCEC}" name="Experiência"/>
    <tableColumn id="6" xr3:uid="{43EFFCB7-5995-4C43-B624-F8F1430CCA71}" name="Independência"/>
    <tableColumn id="7" xr3:uid="{1BA5B502-15E0-4575-9B1A-E10E68DD8F50}" name="Nenhum"/>
    <tableColumn id="8" xr3:uid="{48EA92DC-49FA-4986-905C-0EC4152657FA}" name="Desafio/inovador"/>
    <tableColumn id="9" xr3:uid="{13CFE61B-638C-4069-B30D-62FB3967140B}" name="Multiprofissional"/>
    <tableColumn id="10" xr3:uid="{0851EFB9-E182-44DA-959A-354ECAABFD18}" name="Rede Social"/>
    <tableColumn id="11" xr3:uid="{174F8777-0E04-4ACE-B598-E8DC64F15782}" name="Poder"/>
  </tableColumns>
  <tableStyleInfo name="TableStyleMedium1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8C087898-FE13-4B35-829C-217981205D82}" name="Tabela17" displayName="Tabela17" ref="B4:AL13" totalsRowShown="0">
  <autoFilter ref="B4:AL13" xr:uid="{8C087898-FE13-4B35-829C-217981205D82}"/>
  <sortState xmlns:xlrd2="http://schemas.microsoft.com/office/spreadsheetml/2017/richdata2" ref="B5:AL13">
    <sortCondition ref="B4:B13"/>
  </sortState>
  <tableColumns count="37">
    <tableColumn id="1" xr3:uid="{32CED838-3D8B-4559-9544-849D479226EA}" name="ValorPod"/>
    <tableColumn id="38" xr3:uid="{A2586532-13A6-47D3-A8A4-643E50A4F2F0}" name="Nenhum"/>
    <tableColumn id="2" xr3:uid="{ABE5F120-D581-48D4-AB03-32149092F72D}" name="Amizade_cultivar"/>
    <tableColumn id="3" xr3:uid="{CC6F1FBB-6CC5-48A7-84FD-66333B6A694A}" name="Consciência Classe"/>
    <tableColumn id="4" xr3:uid="{50F822A4-6623-466F-89CC-F2E6B340AFC7}" name="Modéstia"/>
    <tableColumn id="5" xr3:uid="{5271A5A6-57E5-46BA-A7DA-69606BBCFF6D}" name="Origem Humilde"/>
    <tableColumn id="6" xr3:uid="{113CF236-8A97-40FF-B6E8-23DE83E5C18C}" name="Parceria com ouvintes"/>
    <tableColumn id="7" xr3:uid="{EE1C4312-0043-4053-B297-B08A933E524F}" name="Perseverança"/>
    <tableColumn id="8" xr3:uid="{87411E25-C417-4538-BD03-AA46C16AB627}" name="Personalidade"/>
    <tableColumn id="9" xr3:uid="{539DEF16-492A-450E-8ABA-1FC5AD322DF8}" name="Projeção Social_Humilde"/>
    <tableColumn id="10" xr3:uid="{9F0516CA-0B0D-483D-B576-17BD42731C0B}" name="Projeção Social_Média"/>
    <tableColumn id="11" xr3:uid="{65033BFE-1365-4815-B1AB-E97E9FD12479}" name="Religião_Católico"/>
    <tableColumn id="12" xr3:uid="{8685DA63-9F2E-4012-A273-91264375A035}" name="Religião_Cristianismo"/>
    <tableColumn id="13" xr3:uid="{D64F07C1-A030-46BA-A9DB-506D1D43523B}" name="Saúde mental"/>
    <tableColumn id="14" xr3:uid="{7A9310E5-8FF2-4763-A844-E80EF81F247B}" name="Vaidade"/>
    <tableColumn id="15" xr3:uid="{2B017D18-0FA9-43BB-8DD5-863EEEDA969B}" name="Brasileiro indignado"/>
    <tableColumn id="16" xr3:uid="{F2201B77-3E3A-4499-B6DE-E35AE8D93D7C}" name="Interesses_pesquisa"/>
    <tableColumn id="17" xr3:uid="{E54E7DC9-F686-4FDB-9AF9-5BC2F33F92C6}" name="LGBTQIA+_defesa"/>
    <tableColumn id="18" xr3:uid="{14F8A3A8-A69F-49C6-B786-BFCE32C621D9}" name="Militantismo"/>
    <tableColumn id="19" xr3:uid="{9D52F906-4885-40FA-8C74-09DD47A9A73B}" name="Religião_Agnóstico"/>
    <tableColumn id="20" xr3:uid="{C0032A3A-9B83-4B7A-A871-BCC121879ACD}" name="Torcida_Futebol"/>
    <tableColumn id="21" xr3:uid="{9DBCD85C-B80D-4106-8D0B-014B5AD0B5B5}" name="Ameaçado"/>
    <tableColumn id="22" xr3:uid="{BBE5B71F-3479-4A2A-A648-D9EA85D239A3}" name="Esportes_prática"/>
    <tableColumn id="23" xr3:uid="{D76A0A92-7564-41B0-AE84-978CCFC5D049}" name="Gosto_Música"/>
    <tableColumn id="24" xr3:uid="{76470DA5-1027-4587-A7F0-55012104B3D9}" name="LGBTQIA+_piada"/>
    <tableColumn id="25" xr3:uid="{DEA8F3C0-7DCE-44B5-A0AA-CF973FD306DA}" name="Mulheres vs. Homens"/>
    <tableColumn id="26" xr3:uid="{2110AF28-5E6B-408A-AFE4-2D2DCF8766A4}" name="Pacifismo"/>
    <tableColumn id="27" xr3:uid="{4C28EB9E-D15E-417D-A507-DA76C445DB59}" name="Vida pessoal"/>
    <tableColumn id="28" xr3:uid="{AE768D9D-FDF2-401D-8BAB-61ECBA532AA3}" name="Workaholic"/>
    <tableColumn id="29" xr3:uid="{1CE23755-445F-4812-840B-31543C28C706}" name="Drogas_não usuário"/>
    <tableColumn id="30" xr3:uid="{A95A21A9-B36B-4196-A44C-AD166E1A2018}" name="Drogas_usuário"/>
    <tableColumn id="31" xr3:uid="{79AAA246-95CE-4FD2-9E2C-A11DCF44D94A}" name="Práticas sexuais"/>
    <tableColumn id="32" xr3:uid="{C3BAF453-381C-4FBE-BC50-FD0C55B6511D}" name="Religião_Ateu"/>
    <tableColumn id="33" xr3:uid="{EE1123E6-3452-4F9E-A2EB-0615D75B07AF}" name="Religião_Não"/>
    <tableColumn id="34" xr3:uid="{C41BFEE8-2DDB-4F6D-BF7D-6FDBA3A3CD3C}" name="Drogas_Conivência"/>
    <tableColumn id="35" xr3:uid="{8446AA75-5E23-4F39-B32C-BD511959A490}" name="Individualidade"/>
    <tableColumn id="36" xr3:uid="{E807A8DF-7545-476E-84A9-636EC2C0A5F7}" name="Vida simples"/>
  </tableColumns>
  <tableStyleInfo name="TableStyleMedium1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412C1CFC-EC1F-4769-B7A3-E5BE63FD7CBA}" name="Tabela18" displayName="Tabela18" ref="B4:U13" totalsRowShown="0">
  <autoFilter ref="B4:U13" xr:uid="{412C1CFC-EC1F-4769-B7A3-E5BE63FD7CBA}"/>
  <sortState xmlns:xlrd2="http://schemas.microsoft.com/office/spreadsheetml/2017/richdata2" ref="B5:U13">
    <sortCondition ref="B4:B13"/>
  </sortState>
  <tableColumns count="20">
    <tableColumn id="1" xr3:uid="{9A5C855D-8055-4ABD-A709-F2C2F3C78347}" name="ValorPod"/>
    <tableColumn id="2" xr3:uid="{73575F06-7815-4CBC-BC9D-5C6BAE5688B5}" name="Nenhum"/>
    <tableColumn id="3" xr3:uid="{6A8421F1-BC73-4A95-ADD0-57728E8FB676}" name="Antipolítica"/>
    <tableColumn id="4" xr3:uid="{317BAA0B-C29E-42B2-8067-D7D9330F7596}" name="Conservadorismo"/>
    <tableColumn id="5" xr3:uid="{C047699A-0412-45F4-8086-F92D63E17EEC}" name="Crítico ao mercado"/>
    <tableColumn id="6" xr3:uid="{0158DBBA-B1B9-4AA3-AE59-CBBCFFABE9D2}" name="Diferença/ Individualismo"/>
    <tableColumn id="7" xr3:uid="{F1AB6A98-226D-49A7-B1DF-89C18E767AC1}" name="Emancipação"/>
    <tableColumn id="8" xr3:uid="{CDBB7A74-A50B-4BC0-A712-92A658731C6B}" name="Militantismo"/>
    <tableColumn id="9" xr3:uid="{488CB0E0-0406-46B6-9A4D-6AE9712010D5}" name="Monarquismo"/>
    <tableColumn id="10" xr3:uid="{769D361F-7D61-434A-AE14-9A3F2299EF47}" name="Mundo Livre"/>
    <tableColumn id="11" xr3:uid="{960D9F46-FC75-4092-B7B4-B3004559BBD6}" name="Olavismo"/>
    <tableColumn id="12" xr3:uid="{45DA88A9-EE34-47EF-AB06-8DA1002A70C1}" name="Pensamento cristão"/>
    <tableColumn id="13" xr3:uid="{89B271E7-B215-4CD3-99E2-16904E303176}" name="Pensamento crítico"/>
    <tableColumn id="14" xr3:uid="{D04E6488-C78B-49A2-A027-8A48A0CEFBBE}" name="Verdade Oculta"/>
    <tableColumn id="15" xr3:uid="{3BA2C1A0-4FB3-4AFA-A355-667F25230074}" name="Crítica ao liberalismo"/>
    <tableColumn id="16" xr3:uid="{9F4C4907-516E-42E1-B7ED-55A2DB155E21}" name="Crítica à Crítica_Moderação"/>
    <tableColumn id="17" xr3:uid="{7661FB48-634F-4BA2-B65F-B225AFE8B008}" name="Igualdade/ Diversidade"/>
    <tableColumn id="18" xr3:uid="{E4288533-F713-401A-8CF9-AC68AE7E1DD0}" name="Socialismo/ Comunismo"/>
    <tableColumn id="19" xr3:uid="{C237D3DE-824F-47A1-B4FF-CCB6FA1DB672}" name="Patriotismo"/>
    <tableColumn id="20" xr3:uid="{811131F3-DDB8-4579-966F-568EDEB7CCED}" name="Crítica à crítica_Intensificação"/>
  </tableColumns>
  <tableStyleInfo name="TableStyleMedium1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3242A3E6-3783-4B30-A6D3-99BA58B171B4}" name="Tabela19" displayName="Tabela19" ref="B4:X13" totalsRowShown="0">
  <autoFilter ref="B4:X13" xr:uid="{3242A3E6-3783-4B30-A6D3-99BA58B171B4}"/>
  <sortState xmlns:xlrd2="http://schemas.microsoft.com/office/spreadsheetml/2017/richdata2" ref="B5:X13">
    <sortCondition ref="B4:B13"/>
  </sortState>
  <tableColumns count="23">
    <tableColumn id="1" xr3:uid="{4833C19E-A5D7-472F-A20A-7D609342AD89}" name="ValorPod"/>
    <tableColumn id="2" xr3:uid="{54744FEA-7427-42FE-8C84-488B7F480F51}" name="Nenhum"/>
    <tableColumn id="3" xr3:uid="{EDBF9C85-8793-456D-BEFD-0202D350175C}" name="anarcocapitalista"/>
    <tableColumn id="4" xr3:uid="{0B0B7739-63F6-49F6-908B-FD398D163921}" name="condena_esquerda"/>
    <tableColumn id="5" xr3:uid="{493748CC-ECA7-4D05-9455-6F7B44BFC051}" name="condena_lula/lulismo"/>
    <tableColumn id="6" xr3:uid="{81F7EA6A-BCB4-4449-B4D8-DD78E885103B}" name="condena_presidencialismo"/>
    <tableColumn id="7" xr3:uid="{5C61278F-6D00-402A-B32C-055A87ACE6C7}" name="direita"/>
    <tableColumn id="8" xr3:uid="{41276891-ACDC-42B5-A45F-9AFE3C9E3497}" name="direita conservadora"/>
    <tableColumn id="9" xr3:uid="{FED6285F-22C4-42D3-B1FC-29CD40C0CFD5}" name="direita liberal"/>
    <tableColumn id="10" xr3:uid="{CCD8ADC8-4325-4E8A-B2F5-3DAA1395434F}" name="ex-esquerda"/>
    <tableColumn id="11" xr3:uid="{D1D5F37A-BC9A-4B4F-BB61-B2144F42B662}" name="monarquista"/>
    <tableColumn id="12" xr3:uid="{64F64BA6-5E6B-4F17-B530-333240614DE6}" name="nega_política"/>
    <tableColumn id="13" xr3:uid="{49560855-8FAF-46DD-9A25-DECC5A3863BE}" name="relativiza_bolsonaro"/>
    <tableColumn id="14" xr3:uid="{8A1D171A-2088-4849-8724-5EE00D025CBB}" name="comunista"/>
    <tableColumn id="15" xr3:uid="{56C03490-8632-4B51-BD81-C056704CBC4B}" name="condena_bolsonaro/bolsonarismo"/>
    <tableColumn id="16" xr3:uid="{0D633950-232C-41DD-9C71-7D086A84B59D}" name="condena_direita/exDir"/>
    <tableColumn id="17" xr3:uid="{829BA6BF-28BA-4701-BCEC-4DE96729A5AB}" name="crítica_direita econômica"/>
    <tableColumn id="18" xr3:uid="{EF41C7E3-22B0-4DF9-850D-583F086D1657}" name="esquerda"/>
    <tableColumn id="19" xr3:uid="{F6EF68EB-5FB6-47A2-A561-FAA796642AF5}" name="petismo/lulismo"/>
    <tableColumn id="20" xr3:uid="{7E563907-2B0B-4BEF-88EE-3FAB57F40C2A}" name="condena_govPT/petismo"/>
    <tableColumn id="21" xr3:uid="{C27279C3-4D85-43E4-BA69-E5B2EBF24560}" name="lavajatismo"/>
    <tableColumn id="22" xr3:uid="{31301344-7C82-4935-9F2E-730C571FA85D}" name="condena_PSDB"/>
    <tableColumn id="23" xr3:uid="{A5BFC115-D8D6-480F-9C6D-4AF2E9A453FA}" name="progressista"/>
  </tableColumns>
  <tableStyleInfo name="TableStyleMedium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A36C7CBD-41FF-4E04-BFF2-DD6D4A127120}" name="Tabela5" displayName="Tabela5" ref="B4:D13" totalsRowShown="0">
  <autoFilter ref="B4:D13" xr:uid="{A36C7CBD-41FF-4E04-BFF2-DD6D4A127120}"/>
  <sortState xmlns:xlrd2="http://schemas.microsoft.com/office/spreadsheetml/2017/richdata2" ref="B5:D13">
    <sortCondition ref="B4:B13"/>
  </sortState>
  <tableColumns count="3">
    <tableColumn id="1" xr3:uid="{A04B5557-4C6B-4963-AAB9-567698817F25}" name="ValorPod"/>
    <tableColumn id="2" xr3:uid="{1E4CACF8-FD94-4CF7-BF36-964CD28D0617}" name="Feminino"/>
    <tableColumn id="3" xr3:uid="{0A93BD9F-31B2-4735-A04C-79467324F7E1}" name="Masculino"/>
  </tableColumns>
  <tableStyleInfo name="TableStyleMedium1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8438E952-06FF-461A-A9CD-25AB4BE415DC}" name="Tabela20" displayName="Tabela20" ref="B4:J13" totalsRowShown="0">
  <autoFilter ref="B4:J13" xr:uid="{8438E952-06FF-461A-A9CD-25AB4BE415DC}"/>
  <sortState xmlns:xlrd2="http://schemas.microsoft.com/office/spreadsheetml/2017/richdata2" ref="B5:J13">
    <sortCondition ref="B4:B13"/>
  </sortState>
  <tableColumns count="9">
    <tableColumn id="1" xr3:uid="{6466773A-8E50-4811-A081-C84F871F9CBA}" name="ValorPod"/>
    <tableColumn id="2" xr3:uid="{55F508CB-B425-42D4-90E8-22A10D438240}" name="Nenhum"/>
    <tableColumn id="3" xr3:uid="{221D53A1-33B5-452A-B855-F264FB80FEB0}" name="antimonopólio"/>
    <tableColumn id="4" xr3:uid="{F0CD5B09-3B46-4852-85EE-B2445BBAD7B5}" name="condena_EBES"/>
    <tableColumn id="5" xr3:uid="{96D2348E-7F0D-40E4-8845-F0A58BD1A12B}" name="crítica_capitalismo/liberalismo"/>
    <tableColumn id="6" xr3:uid="{AFFB4B0B-E0B5-49BF-9A11-B7D8C9697178}" name="empreendedorismo"/>
    <tableColumn id="7" xr3:uid="{23BEE0A6-7971-4AD8-BA9E-E03403296259}" name="estado mínimo"/>
    <tableColumn id="8" xr3:uid="{6A34C9E0-701B-4450-8549-C205919EDEAB}" name="liberalismo/livre-mercado"/>
    <tableColumn id="9" xr3:uid="{A737BE60-6C8E-49A8-9053-DF375E65568C}" name="EBES"/>
  </tableColumns>
  <tableStyleInfo name="TableStyleMedium1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FA76555-4B56-49C5-A8BD-F572B7092CA8}" name="Tabela21" displayName="Tabela21" ref="B4:AC13" totalsRowShown="0">
  <autoFilter ref="B4:AC13" xr:uid="{0FA76555-4B56-49C5-A8BD-F572B7092CA8}"/>
  <sortState xmlns:xlrd2="http://schemas.microsoft.com/office/spreadsheetml/2017/richdata2" ref="B5:AC13">
    <sortCondition ref="B4:B13"/>
  </sortState>
  <tableColumns count="28">
    <tableColumn id="1" xr3:uid="{125C43F6-8F4E-46A3-BE8A-0CB94DB21D32}" name="ValorPod"/>
    <tableColumn id="2" xr3:uid="{7ABC5AD1-F0ED-47F3-9621-AB4529708AC8}" name="Nenhum"/>
    <tableColumn id="3" xr3:uid="{09B03A44-57A5-43B3-A253-154D54A6CB8B}" name="Crítica a Paulo Freire"/>
    <tableColumn id="4" xr3:uid="{CED41F8F-6E52-4C6B-AA10-DEFCC4AEABA5}" name="Desvaloriza Formação Acadêmica"/>
    <tableColumn id="5" xr3:uid="{F2A43146-E106-45B4-9091-561E29FC1133}" name="Desvaloriza métodos da formação acadêmica"/>
    <tableColumn id="6" xr3:uid="{4022C6AE-55EA-4511-9540-0084DBBCEFA6}" name="Discurso contra casais homossexuais"/>
    <tableColumn id="7" xr3:uid="{F6667331-21B4-4C99-B728-214DCFC1F0C8}" name="Endurecimento Justiça"/>
    <tableColumn id="8" xr3:uid="{3308E586-BC0D-4FE4-8434-E3596D7D99E2}" name="Escola Doutrinadora"/>
    <tableColumn id="9" xr3:uid="{852B7D07-9D70-46DE-9BBC-CE8BDD776A00}" name="Expressão Irrestrita"/>
    <tableColumn id="10" xr3:uid="{66F46B75-788E-4BB1-86CF-88DB36E6BAEA}" name="FTB"/>
    <tableColumn id="11" xr3:uid="{29162563-7C98-4285-9C2A-A840D7A95DF5}" name="Patriotismo/Nacionalismo"/>
    <tableColumn id="12" xr3:uid="{D6B86044-F937-4EEA-9D1B-B6D17B2D8BA0}" name="Religiosidade"/>
    <tableColumn id="13" xr3:uid="{7960050E-AE65-4B81-B88F-A977FA54742B}" name="Sexo é Binário"/>
    <tableColumn id="14" xr3:uid="{3A4D7533-27BF-4C0B-B741-4C57B29D9205}" name="Armamentismo"/>
    <tableColumn id="15" xr3:uid="{FCC16956-B99A-4FA2-B923-E4CAF1FDCAC6}" name="Denuncia censura"/>
    <tableColumn id="16" xr3:uid="{7A5C6CD9-702D-4F00-9732-8845BBCFEEFD}" name="defesa_violência policial"/>
    <tableColumn id="17" xr3:uid="{DCC3614F-902F-4D18-AB08-4C04C6325359}" name="defesa da desigualdade"/>
    <tableColumn id="18" xr3:uid="{A2C40AAE-7FB3-4674-BAE2-546700CD5168}" name="Restrições a Direitos Humanos"/>
    <tableColumn id="19" xr3:uid="{4D342788-CA30-4501-BC9C-586B4E142C3D}" name="empreendedorismo"/>
    <tableColumn id="20" xr3:uid="{3CAA8AFA-B008-476D-89B0-2D93D4ADE542}" name="Defesa da militarização"/>
    <tableColumn id="21" xr3:uid="{2EE95C02-AA3E-4E61-AFA6-8926A466CD64}" name="Ataca minorias"/>
    <tableColumn id="22" xr3:uid="{B94A0CEC-936D-4201-8851-F38ADC36C115}" name="Ataca minorias raciais"/>
    <tableColumn id="23" xr3:uid="{7CE817BC-4E38-48CB-85FB-137A1A5721E4}" name="Defesa da Propriedade Privada"/>
    <tableColumn id="24" xr3:uid="{DD2CD527-31C3-4B20-B1A3-AAA17E52B36C}" name="Relativiza a escravidão"/>
    <tableColumn id="25" xr3:uid="{56542593-D8ED-48D7-B194-C92DCA3C90D9}" name="Defesa da vida / Antiaborto"/>
    <tableColumn id="26" xr3:uid="{A8E37839-124B-4540-968E-399A263A21B9}" name="Normaliza a vioência"/>
    <tableColumn id="27" xr3:uid="{37AEE6B5-0AE2-47EA-94CF-B54F213B2806}" name="criminalização total das drogas"/>
    <tableColumn id="28" xr3:uid="{B51026A2-BD71-42D9-8351-41EF345D162F}" name="Corrupção"/>
  </tableColumns>
  <tableStyleInfo name="TableStyleMedium1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F708A6F1-D8FB-4BF2-8916-8C818FE55485}" name="Tabela22" displayName="Tabela22" ref="B22:D28" totalsRowShown="0">
  <autoFilter ref="B22:D28" xr:uid="{F708A6F1-D8FB-4BF2-8916-8C818FE55485}"/>
  <tableColumns count="3">
    <tableColumn id="1" xr3:uid="{F9429C3C-A5FB-494B-8C26-CD893BD34596}" name="Valores"/>
    <tableColumn id="2" xr3:uid="{0877B210-EF7C-4BFD-8B77-8156EE72075F}" name="n"/>
    <tableColumn id="3" xr3:uid="{43868D88-34B0-4D7D-9B58-C441D4E86983}" name="% total" dataDxfId="1" dataCellStyle="Porcentagem"/>
  </tableColumns>
  <tableStyleInfo name="TableStyleMedium1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FB57FF6C-8C15-4AA5-9CCF-42950B5EA0BB}" name="Tabela23" displayName="Tabela23" ref="B4:R13" totalsRowShown="0">
  <autoFilter ref="B4:R13" xr:uid="{FB57FF6C-8C15-4AA5-9CCF-42950B5EA0BB}"/>
  <sortState xmlns:xlrd2="http://schemas.microsoft.com/office/spreadsheetml/2017/richdata2" ref="B5:R13">
    <sortCondition ref="B4:B13"/>
  </sortState>
  <tableColumns count="17">
    <tableColumn id="1" xr3:uid="{AC035277-5D39-40E6-93E7-475654DE9D58}" name="ValorPod"/>
    <tableColumn id="18" xr3:uid="{F8A0C8E1-85BC-4231-9360-C57678208547}" name="Nenhum"/>
    <tableColumn id="2" xr3:uid="{A9D485AB-0308-4944-91D5-62115E86F0E0}" name="Defesa do legado de Paulo Freire"/>
    <tableColumn id="4" xr3:uid="{6C9667D1-0D9D-489A-9D11-CA6DAF279654}" name="Contrário ao armamentismo"/>
    <tableColumn id="5" xr3:uid="{DD45037C-288E-4CA1-A879-F10712043CA0}" name="Apoio direto ao aborto"/>
    <tableColumn id="6" xr3:uid="{2D80931A-E138-4B19-BC5C-5A5BF7D77FD8}" name="Prega igualdade econômica"/>
    <tableColumn id="7" xr3:uid="{F1960979-000A-4C42-A492-58852455E313}" name="Prega Igualdade (comunismo)"/>
    <tableColumn id="8" xr3:uid="{0707CA56-4221-4BE7-A87A-2C7A25E5F99F}" name="Defesa de população LGBTQIAP+"/>
    <tableColumn id="9" xr3:uid="{D7128656-35F0-4188-8327-CCA34278CD49}" name="Defesa de minorias raciais"/>
    <tableColumn id="10" xr3:uid="{D3DAE962-15D9-44E3-8064-04A5377BB939}" name="Crítica à vioência do sitema penal"/>
    <tableColumn id="11" xr3:uid="{C4F7B330-85D0-4F22-B3BE-E1672121C8E6}" name="Legalização do porte de maconha"/>
    <tableColumn id="12" xr3:uid="{4E5C94F5-7DB4-43E8-90E5-3C5BB5475D1E}" name="Defesa de Direitos Humanos"/>
    <tableColumn id="13" xr3:uid="{866B325A-C30E-4CF0-AB2E-0D0F13E564C3}" name="Limites à expressão"/>
    <tableColumn id="14" xr3:uid="{73400815-24FB-40CF-A5D0-8F890FF658A3}" name="Defesa do meio ambiente"/>
    <tableColumn id="15" xr3:uid="{DCC21DFD-6B3E-4018-85C6-298B27D75354}" name="Defesa de minorias (gerais)"/>
    <tableColumn id="16" xr3:uid="{1FD94F88-8217-4575-BF9A-854D5DC5C8C4}" name="Apoio relativo ao aborto"/>
    <tableColumn id="17" xr3:uid="{6EB34F4A-958C-4B45-A645-DDE241417925}" name="Condena Guerras"/>
  </tableColumns>
  <tableStyleInfo name="TableStyleMedium1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5B40BCD7-DE8A-40BC-89B3-4DC29029A099}" name="Tabela24" displayName="Tabela24" ref="B34:D39" totalsRowShown="0">
  <autoFilter ref="B34:D39" xr:uid="{5B40BCD7-DE8A-40BC-89B3-4DC29029A099}"/>
  <tableColumns count="3">
    <tableColumn id="1" xr3:uid="{D4A99A10-D698-49AC-AE49-B2FAD93941E8}" name="Valores"/>
    <tableColumn id="2" xr3:uid="{5C2979E8-0555-453F-8D5A-DBB0A6569DEF}" name="n"/>
    <tableColumn id="3" xr3:uid="{20B51814-6C62-47C1-93DB-2145892AADFB}" name="%" dataDxfId="0" dataCellStyle="Porcentagem">
      <calculatedColumnFormula>C35/32</calculatedColumnFormula>
    </tableColumn>
  </tableColumns>
  <tableStyleInfo name="TableStyleMedium1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318EB1C1-B6A3-4D71-A151-EE16209690E6}" name="Tabela25" displayName="Tabela25" ref="B17:J24" totalsRowShown="0">
  <autoFilter ref="B17:J24" xr:uid="{318EB1C1-B6A3-4D71-A151-EE16209690E6}"/>
  <tableColumns count="9">
    <tableColumn id="1" xr3:uid="{3BD72662-8A28-42E0-A419-7B7C623DA10B}" name="ValorPod"/>
    <tableColumn id="2" xr3:uid="{882870E1-229C-4C62-A4E5-3D8E00C0F71B}" name="Nenhum"/>
    <tableColumn id="3" xr3:uid="{2411F4DB-ECC0-48CD-9ECF-7755997E276F}" name="defesa-espaços"/>
    <tableColumn id="4" xr3:uid="{9F36D0A7-88CD-48B7-9637-6E91FDBFE0D0}" name="defesa_independência"/>
    <tableColumn id="5" xr3:uid="{CB534BBF-6781-4B36-8E59-EC019203E572}" name="denúncia-por-direitos"/>
    <tableColumn id="6" xr3:uid="{D442565E-75F5-4CB6-8A16-9A86C4675A60}" name="denúncia-preconceitos"/>
    <tableColumn id="7" xr3:uid="{32F54F20-6EBB-477E-A767-4934E90DB0DC}" name="feminismo"/>
    <tableColumn id="8" xr3:uid="{937D03CA-4958-45D8-867E-1EB360A34168}" name="defesa-luta"/>
    <tableColumn id="9" xr3:uid="{74DA0B33-F7A5-4626-8FD6-7574A225A107}" name="denúncia-estupro"/>
  </tableColumns>
  <tableStyleInfo name="TableStyleMedium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525E7A75-7BB8-4201-B35C-E62EF0113774}" name="Tabela6" displayName="Tabela6" ref="B4:O13" totalsRowShown="0" headerRowDxfId="42">
  <autoFilter ref="B4:O13" xr:uid="{525E7A75-7BB8-4201-B35C-E62EF0113774}"/>
  <sortState xmlns:xlrd2="http://schemas.microsoft.com/office/spreadsheetml/2017/richdata2" ref="B5:O13">
    <sortCondition ref="B4:B13"/>
  </sortState>
  <tableColumns count="14">
    <tableColumn id="1" xr3:uid="{F8E1C586-5384-464E-9B46-DFD429DAAC71}" name="ValorPod"/>
    <tableColumn id="2" xr3:uid="{F112720F-B756-4006-ABD4-E9BE94CD35B0}" name="Fundamental"/>
    <tableColumn id="3" xr3:uid="{63A405D1-CB1B-4389-B7A0-619A9986D9F2}" name="Graduação Incompleta"/>
    <tableColumn id="4" xr3:uid="{EBB40343-34BD-46DA-929E-5FDCBDFA6858}" name="Tecnólogo"/>
    <tableColumn id="5" xr3:uid="{200C6F86-A2F4-4376-8B61-420B4E5B7EDA}" name="Graduação"/>
    <tableColumn id="6" xr3:uid="{49415F8D-4E97-4582-9FD0-052C24462EF2}" name="Duas Graduações"/>
    <tableColumn id="7" xr3:uid="{CD8C7E2B-E113-42D4-8162-FFDC42825162}" name="Lato"/>
    <tableColumn id="8" xr3:uid="{FDF2E0E1-9FEE-4DC9-90C1-8B3EFAC38601}" name="Mestrado Incompleto"/>
    <tableColumn id="9" xr3:uid="{38D241DD-8516-41E8-BA64-66EAF3236C66}" name="Mestrado Profissional"/>
    <tableColumn id="10" xr3:uid="{F5AE19F3-1887-4948-8C7A-5492CC6D3C7A}" name="Mestrado"/>
    <tableColumn id="11" xr3:uid="{FD8EAB93-1D61-4D7E-9540-A8707BC2CB97}" name="Doutorado Incompleto"/>
    <tableColumn id="12" xr3:uid="{DE1EC26B-BEBB-4798-89EC-5ED861BAEA1E}" name="Doutorado"/>
    <tableColumn id="13" xr3:uid="{7D98D10D-C137-4B36-B124-E5E656C92E89}" name="Não Declarado"/>
    <tableColumn id="14" xr3:uid="{61DE8749-42A2-4131-A2DF-392475E71ADC}" name="Total">
      <calculatedColumnFormula>SUM(C5:N5)</calculatedColumnFormula>
    </tableColumn>
  </tableColumns>
  <tableStyleInfo name="TableStyleMedium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905BE96D-E399-4AAD-977A-5A48AE89BCA9}" name="Tabela7" displayName="Tabela7" ref="B4:M13" totalsRowShown="0" headerRowDxfId="41" headerRowCellStyle="Normal 3" dataCellStyle="Normal 3">
  <autoFilter ref="B4:M13" xr:uid="{905BE96D-E399-4AAD-977A-5A48AE89BCA9}"/>
  <sortState xmlns:xlrd2="http://schemas.microsoft.com/office/spreadsheetml/2017/richdata2" ref="B5:M13">
    <sortCondition ref="B4:B13"/>
  </sortState>
  <tableColumns count="12">
    <tableColumn id="1" xr3:uid="{185E0F32-8BD9-47FE-9E52-4AAB7A64C360}" name="ValorPod" dataCellStyle="Normal 3"/>
    <tableColumn id="2" xr3:uid="{67CB2C96-BA8F-40AC-BF05-A98707EFFAFC}" name="Artes" dataCellStyle="Normal 3"/>
    <tableColumn id="3" xr3:uid="{E30CA54B-C736-4894-9A8B-A15F9EC51000}" name="Comunicação" dataCellStyle="Normal 3"/>
    <tableColumn id="4" xr3:uid="{EF24784A-E341-42F6-A3B5-202208B8EA52}" name="Ciências Sociais e Humanas" dataCellStyle="Normal 3"/>
    <tableColumn id="5" xr3:uid="{64D0E54C-780B-4C56-A340-B6DA78EF9E41}" name="Adm&amp;Econ" dataCellStyle="Normal 3"/>
    <tableColumn id="6" xr3:uid="{EC556A5E-C4F5-4F9A-98E1-50911E5C699C}" name="Jurídicas" dataCellStyle="Normal 3"/>
    <tableColumn id="7" xr3:uid="{3C2936A5-E287-4C3F-A75D-F863207BE898}" name="Engenharias" dataCellStyle="Normal 3"/>
    <tableColumn id="8" xr3:uid="{543CA78D-A97D-4287-B308-2443A29C2459}" name="Ciências da Computação" dataCellStyle="Normal 3"/>
    <tableColumn id="9" xr3:uid="{1B7D40AF-CF56-4B0B-93E8-85BB5FD19954}" name="Nutrição" dataCellStyle="Normal 3"/>
    <tableColumn id="10" xr3:uid="{01FCD7A1-9BD5-4C2E-8BC0-80F4616FE39B}" name="ND" dataCellStyle="Normal 3"/>
    <tableColumn id="11" xr3:uid="{BBE585D0-86DC-4672-A5E9-2CF248453D33}" name="Não se aplica" dataCellStyle="Normal 3"/>
    <tableColumn id="12" xr3:uid="{8E33ABA9-41B8-4909-AD20-248A71248557}" name="Total" dataCellStyle="Normal 3">
      <calculatedColumnFormula>SUM(C5:J5)</calculatedColumnFormula>
    </tableColumn>
  </tableColumns>
  <tableStyleInfo name="TableStyleMedium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5710C09C-2411-404E-AF21-22A5633FECFE}" name="Tabela2" displayName="Tabela2" ref="B5:K14" totalsRowShown="0">
  <autoFilter ref="B5:K14" xr:uid="{CB5AD475-6D17-4D73-80C9-E12A72B4CB70}"/>
  <sortState xmlns:xlrd2="http://schemas.microsoft.com/office/spreadsheetml/2017/richdata2" ref="B6:K14">
    <sortCondition ref="B5:B14"/>
  </sortState>
  <tableColumns count="10">
    <tableColumn id="1" xr3:uid="{D14C43F2-5A92-40E5-8E40-04A36ACAD774}" name="ValorPod"/>
    <tableColumn id="2" xr3:uid="{2EAFC6EA-5924-4BD0-8371-AC8694CE5927}" name="ESPM"/>
    <tableColumn id="3" xr3:uid="{56DA5C48-821D-4B68-B635-784E157F3E64}" name="Estrangeira"/>
    <tableColumn id="4" xr3:uid="{64FA5531-DB30-4353-9D76-01A6DCD683E7}" name="FAAP"/>
    <tableColumn id="5" xr3:uid="{AA5A2079-2B49-44EE-ABA1-14010D5AA23F}" name="FGV"/>
    <tableColumn id="7" xr3:uid="{DE7C65BF-53DD-490B-A5C7-D95443F3585A}" name="PUC"/>
    <tableColumn id="8" xr3:uid="{E5BA3AEE-91DF-4554-891B-4B948789B328}" name="Privada"/>
    <tableColumn id="9" xr3:uid="{0F9BEB7C-820C-4DBB-8396-CEEE64CB03A9}" name="Pública"/>
    <tableColumn id="10" xr3:uid="{B4E4B7CE-A008-4CF7-B8EC-E356EB60B993}" name="Não se aplica"/>
    <tableColumn id="11" xr3:uid="{9371DB89-4C4D-40C1-9E78-3CCA9867040D}" name="Não declara"/>
  </tableColumns>
  <tableStyleInfo name="TableStyleLight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59EEAE56-1E69-46D5-AF21-23ECB51CE579}" name="Tabela3" displayName="Tabela3" ref="B18:L27" totalsRowShown="0">
  <autoFilter ref="B18:L27" xr:uid="{26EF3555-E429-474A-8A3E-6ED0AEC62BB1}"/>
  <sortState xmlns:xlrd2="http://schemas.microsoft.com/office/spreadsheetml/2017/richdata2" ref="B19:L27">
    <sortCondition ref="B18:B27"/>
  </sortState>
  <tableColumns count="11">
    <tableColumn id="1" xr3:uid="{6917913A-BED5-48DF-8A4D-4E5FA2C54202}" name="ValorPod"/>
    <tableColumn id="2" xr3:uid="{CE954884-D527-4806-9812-2A96FFEB7525}" name="Estrangeira"/>
    <tableColumn id="3" xr3:uid="{29E913F1-4D28-4DF2-959F-5B6B801C46E7}" name="FGV"/>
    <tableColumn id="4" xr3:uid="{9E8E8822-DA20-4053-A482-4CD03D921535}" name="Insper"/>
    <tableColumn id="5" xr3:uid="{8EEAAF62-B6BE-462C-93F7-9DE2DE0BBDDE}" name="ESPM" dataDxfId="40"/>
    <tableColumn id="6" xr3:uid="{6C5C6795-AAD7-44B2-BEFE-DAD5A3172565}" name="Privada"/>
    <tableColumn id="7" xr3:uid="{1EBF109B-0A70-40AF-8813-1098D8374490}" name="Pública"/>
    <tableColumn id="8" xr3:uid="{95E7ACA3-7D0F-48AC-8512-D55E5B387D99}" name="PUC"/>
    <tableColumn id="9" xr3:uid="{ED0302EE-D3B8-424E-BFC0-47E36EDA7D1F}" name="IBMEC"/>
    <tableColumn id="10" xr3:uid="{3CE54C5D-C9DF-4AC1-A7F8-77A84FCDDEF9}" name="Não se aplica"/>
    <tableColumn id="11" xr3:uid="{D5E5B5E7-C060-4260-BEEF-50136487690E}" name="Não declara" dataDxfId="39"/>
  </tableColumns>
  <tableStyleInfo name="TableStyleLight1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952B2268-9554-46AB-8EDE-45DF14254CFD}" name="Tabela4" displayName="Tabela4" ref="N5:R14" totalsRowShown="0">
  <autoFilter ref="N5:R14" xr:uid="{65724064-62C1-4D1D-85B4-93C0B334225A}"/>
  <sortState xmlns:xlrd2="http://schemas.microsoft.com/office/spreadsheetml/2017/richdata2" ref="N6:R14">
    <sortCondition ref="N5:N14"/>
  </sortState>
  <tableColumns count="5">
    <tableColumn id="1" xr3:uid="{961161CD-435C-4887-82A6-0B342AB9E15E}" name="ValorPod"/>
    <tableColumn id="2" xr3:uid="{B39516C0-F9EC-4ACE-B6D2-A3EC1228E677}" name="Renome" dataDxfId="38">
      <calculatedColumnFormula>Tabela2[[#This Row],[ESPM]]+Tabela2[[#This Row],[FAAP]]+Tabela2[[#This Row],[FGV]]+D19+J19+Tabela2[[#This Row],[PUC]]+I19+E19+F19</calculatedColumnFormula>
    </tableColumn>
    <tableColumn id="3" xr3:uid="{1F3429C2-2A8E-4849-B865-EB9DE10F61CA}" name="Pública" dataDxfId="37">
      <calculatedColumnFormula>Tabela2[[#This Row],[Pública]]+H19</calculatedColumnFormula>
    </tableColumn>
    <tableColumn id="4" xr3:uid="{A9D07DD4-5934-4899-84FF-6154D0DD022E}" name="Privada" dataDxfId="36">
      <calculatedColumnFormula>Tabela2[[#This Row],[Privada]]+G19</calculatedColumnFormula>
    </tableColumn>
    <tableColumn id="5" xr3:uid="{318D1A45-75E1-4611-B773-348F2D1A8716}" name="Estrangeiras" dataDxfId="35">
      <calculatedColumnFormula>Tabela2[[#This Row],[Estrangeira]]+C19</calculatedColumnFormula>
    </tableColumn>
  </tableColumns>
  <tableStyleInfo name="TableStyleLight1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B38FC25-22C8-4A18-8D57-214090255661}" name="Tabela8" displayName="Tabela8" ref="B4:K33" totalsRowShown="0">
  <autoFilter ref="B4:K33" xr:uid="{0B38FC25-22C8-4A18-8D57-214090255661}"/>
  <sortState xmlns:xlrd2="http://schemas.microsoft.com/office/spreadsheetml/2017/richdata2" ref="B5:K33">
    <sortCondition descending="1" ref="B4:B33"/>
  </sortState>
  <tableColumns count="10">
    <tableColumn id="1" xr3:uid="{DBF093D1-A042-4C6F-9F8E-C49F47302167}" name="Atualização"/>
    <tableColumn id="2" xr3:uid="{2AB18C34-1AD0-4311-BEA2-54063EA9A2A0}" name="Dir"/>
    <tableColumn id="10" xr3:uid="{05556105-C04B-477A-955C-A6C3B808BC8E}" name="DirJor" dataDxfId="34"/>
    <tableColumn id="9" xr3:uid="{A0D46512-2378-4BF0-BC41-B7C3D3488E46}" name="DirTot" dataDxfId="33"/>
    <tableColumn id="3" xr3:uid="{562323AD-8E32-438A-9E53-0C59C186C6E8}" name="Esq"/>
    <tableColumn id="4" xr3:uid="{663AF031-7A64-41F5-9029-B16DDDE0BB44}" name="EsqJor" dataDxfId="32"/>
    <tableColumn id="5" xr3:uid="{388CE22C-44B0-4368-B830-946E3AEDF283}" name="EsqTot" dataDxfId="31">
      <calculatedColumnFormula>Tabela8[[#This Row],[EsqJor]]+Tabela8[[#This Row],[Esq]]</calculatedColumnFormula>
    </tableColumn>
    <tableColumn id="6" xr3:uid="{28EAB6EB-8A5D-487D-835E-8B8956A58176}" name="Jor" dataDxfId="30"/>
    <tableColumn id="7" xr3:uid="{6F91AFAD-BFE9-4E1D-A9B4-391BBE1CAF7B}" name="Mcdo"/>
    <tableColumn id="8" xr3:uid="{CD6BC8EA-9294-4423-BBF7-3A5963E88C9F}" name="SOPD"/>
  </tableColumns>
  <tableStyleInfo name="TableStyleMedium1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B9DAD8AE-8EF7-4C59-86CF-EEF2CF5425C8}" name="Tabela10" displayName="Tabela10" ref="B4:Q13" totalsRowShown="0" headerRowDxfId="29">
  <autoFilter ref="B4:Q13" xr:uid="{B9DAD8AE-8EF7-4C59-86CF-EEF2CF5425C8}"/>
  <sortState xmlns:xlrd2="http://schemas.microsoft.com/office/spreadsheetml/2017/richdata2" ref="B5:O13">
    <sortCondition ref="B4:B13"/>
  </sortState>
  <tableColumns count="16">
    <tableColumn id="1" xr3:uid="{8E1A097C-E128-4EAF-9382-2C00499967E7}" name="ValorPod"/>
    <tableColumn id="2" xr3:uid="{8856AC36-0001-4682-A6C1-5BC6F9572E86}" name="Advogado"/>
    <tableColumn id="3" xr3:uid="{E32F85FE-BDAC-4057-8CB6-E8221CF72C2D}" name="Diretor"/>
    <tableColumn id="4" xr3:uid="{0494902A-4AF8-45DA-AB1A-FB94C607B714}" name="Economista"/>
    <tableColumn id="5" xr3:uid="{C1EFA8B2-3D6F-4475-A835-DA62ABCAA2DB}" name="Empresário(a)/ Empreendedor(a)"/>
    <tableColumn id="6" xr3:uid="{052B5BE1-9273-4615-8EA4-7E21962BB9A5}" name="Influenciador(a)"/>
    <tableColumn id="7" xr3:uid="{AF6203B9-C210-4807-8163-1F37141C44DB}" name="Intelectual/ Acadêmico"/>
    <tableColumn id="8" xr3:uid="{FE5A2F87-6498-47E9-BFB3-CA703FFA9C83}" name="Null"/>
    <tableColumn id="9" xr3:uid="{CFD4F80D-7244-4C12-8C27-4EB7BFC08054}" name="Policial"/>
    <tableColumn id="10" xr3:uid="{37AB8A41-5E8B-4BEB-A78A-4F39ACEC6C25}" name="Político"/>
    <tableColumn id="11" xr3:uid="{705C64E6-3999-42AB-80A3-4341A20F7A27}" name="Prod.Conteúdo"/>
    <tableColumn id="12" xr3:uid="{6AC6D1AD-01C6-4503-A455-D0E3631B2041}" name="Redação/ Escrita"/>
    <tableColumn id="13" xr3:uid="{B2925BF9-3E51-4A1F-8571-5AEBF4E775AF}" name="Jornalismo"/>
    <tableColumn id="14" xr3:uid="{0FC322F7-DEC4-498A-ACD3-549DA53C3030}" name="Quadrinista"/>
    <tableColumn id="15" xr3:uid="{F5099FBD-198B-44C3-9FA0-CB2FFA10EB8E}" name="Podcaster Não" dataDxfId="28"/>
    <tableColumn id="16" xr3:uid="{074F0F57-67A4-4FD4-8D87-3F64E0A72676}" name="Podcaster Sim" dataDxfId="27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2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3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5.xml"/><Relationship Id="rId1" Type="http://schemas.openxmlformats.org/officeDocument/2006/relationships/table" Target="../tables/table14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6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7.x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8.xml"/><Relationship Id="rId1" Type="http://schemas.openxmlformats.org/officeDocument/2006/relationships/printerSettings" Target="../printerSettings/printerSettings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9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0.xm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2.xml"/><Relationship Id="rId1" Type="http://schemas.openxmlformats.org/officeDocument/2006/relationships/table" Target="../tables/table21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5.xml"/><Relationship Id="rId2" Type="http://schemas.openxmlformats.org/officeDocument/2006/relationships/table" Target="../tables/table24.xml"/><Relationship Id="rId1" Type="http://schemas.openxmlformats.org/officeDocument/2006/relationships/table" Target="../tables/table2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.xml"/><Relationship Id="rId2" Type="http://schemas.openxmlformats.org/officeDocument/2006/relationships/table" Target="../tables/table6.xml"/><Relationship Id="rId1" Type="http://schemas.openxmlformats.org/officeDocument/2006/relationships/table" Target="../tables/table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O26"/>
  <sheetViews>
    <sheetView workbookViewId="0"/>
  </sheetViews>
  <sheetFormatPr defaultColWidth="11.5546875" defaultRowHeight="14.4" x14ac:dyDescent="0.3"/>
  <cols>
    <col min="1" max="1" width="3.33203125" customWidth="1"/>
  </cols>
  <sheetData>
    <row r="2" spans="2:15" ht="25.8" x14ac:dyDescent="0.5">
      <c r="B2" s="5" t="s">
        <v>252</v>
      </c>
    </row>
    <row r="4" spans="2:15" x14ac:dyDescent="0.3">
      <c r="B4" t="s">
        <v>0</v>
      </c>
      <c r="C4" t="s">
        <v>12</v>
      </c>
      <c r="D4" t="s">
        <v>9</v>
      </c>
      <c r="E4" t="s">
        <v>1</v>
      </c>
      <c r="F4" t="s">
        <v>2</v>
      </c>
      <c r="G4" t="s">
        <v>3</v>
      </c>
      <c r="H4" t="s">
        <v>4</v>
      </c>
      <c r="I4" t="s">
        <v>5</v>
      </c>
      <c r="J4" t="s">
        <v>6</v>
      </c>
      <c r="K4" t="s">
        <v>7</v>
      </c>
      <c r="L4" t="s">
        <v>10</v>
      </c>
      <c r="M4" t="s">
        <v>11</v>
      </c>
      <c r="N4" t="s">
        <v>280</v>
      </c>
      <c r="O4" t="s">
        <v>197</v>
      </c>
    </row>
    <row r="5" spans="2:15" x14ac:dyDescent="0.3">
      <c r="B5" t="s">
        <v>14</v>
      </c>
      <c r="C5">
        <v>0</v>
      </c>
      <c r="D5">
        <v>1</v>
      </c>
      <c r="E5">
        <v>4</v>
      </c>
      <c r="F5">
        <v>2</v>
      </c>
      <c r="G5">
        <v>3</v>
      </c>
      <c r="H5">
        <v>1</v>
      </c>
      <c r="I5">
        <v>2</v>
      </c>
      <c r="J5">
        <v>1</v>
      </c>
      <c r="K5">
        <v>1</v>
      </c>
      <c r="L5">
        <v>0</v>
      </c>
      <c r="M5">
        <v>0</v>
      </c>
      <c r="N5">
        <v>4</v>
      </c>
      <c r="O5">
        <f>SUM(Tabela1[[#This Row],[25-29]:[Não Declara]])</f>
        <v>19</v>
      </c>
    </row>
    <row r="6" spans="2:15" x14ac:dyDescent="0.3">
      <c r="B6" t="s">
        <v>255</v>
      </c>
      <c r="C6">
        <v>0</v>
      </c>
      <c r="D6">
        <v>0</v>
      </c>
      <c r="E6">
        <v>0</v>
      </c>
      <c r="F6">
        <v>2</v>
      </c>
      <c r="G6">
        <v>2</v>
      </c>
      <c r="H6">
        <v>2</v>
      </c>
      <c r="I6">
        <v>0</v>
      </c>
      <c r="J6">
        <v>0</v>
      </c>
      <c r="K6">
        <v>2</v>
      </c>
      <c r="L6">
        <v>0</v>
      </c>
      <c r="M6">
        <v>1</v>
      </c>
      <c r="N6">
        <v>2</v>
      </c>
      <c r="O6">
        <f>SUM(Tabela1[[#This Row],[25-29]:[Não Declara]])</f>
        <v>11</v>
      </c>
    </row>
    <row r="7" spans="2:15" x14ac:dyDescent="0.3">
      <c r="B7" t="s">
        <v>199</v>
      </c>
      <c r="C7">
        <f>C6+C5</f>
        <v>0</v>
      </c>
      <c r="D7">
        <f t="shared" ref="D7:O7" si="0">D6+D5</f>
        <v>1</v>
      </c>
      <c r="E7">
        <f t="shared" si="0"/>
        <v>4</v>
      </c>
      <c r="F7">
        <f t="shared" si="0"/>
        <v>4</v>
      </c>
      <c r="G7">
        <f t="shared" si="0"/>
        <v>5</v>
      </c>
      <c r="H7">
        <f t="shared" si="0"/>
        <v>3</v>
      </c>
      <c r="I7">
        <f t="shared" si="0"/>
        <v>2</v>
      </c>
      <c r="J7">
        <f t="shared" si="0"/>
        <v>1</v>
      </c>
      <c r="K7">
        <f t="shared" si="0"/>
        <v>3</v>
      </c>
      <c r="L7">
        <f t="shared" si="0"/>
        <v>0</v>
      </c>
      <c r="M7">
        <f t="shared" si="0"/>
        <v>1</v>
      </c>
      <c r="N7">
        <f t="shared" si="0"/>
        <v>6</v>
      </c>
      <c r="O7">
        <f t="shared" si="0"/>
        <v>30</v>
      </c>
    </row>
    <row r="8" spans="2:15" x14ac:dyDescent="0.3">
      <c r="B8" t="s">
        <v>15</v>
      </c>
      <c r="C8">
        <v>0</v>
      </c>
      <c r="D8">
        <v>3</v>
      </c>
      <c r="E8">
        <v>3</v>
      </c>
      <c r="F8">
        <v>2</v>
      </c>
      <c r="G8">
        <v>2</v>
      </c>
      <c r="H8">
        <v>1</v>
      </c>
      <c r="I8">
        <v>2</v>
      </c>
      <c r="J8">
        <v>0</v>
      </c>
      <c r="K8">
        <v>0</v>
      </c>
      <c r="L8">
        <v>2</v>
      </c>
      <c r="M8">
        <v>0</v>
      </c>
      <c r="N8">
        <v>5</v>
      </c>
      <c r="O8">
        <f>SUM(Tabela1[[#This Row],[25-29]:[Não Declara]])</f>
        <v>20</v>
      </c>
    </row>
    <row r="9" spans="2:15" x14ac:dyDescent="0.3">
      <c r="B9" t="s">
        <v>256</v>
      </c>
      <c r="C9">
        <v>1</v>
      </c>
      <c r="D9">
        <v>1</v>
      </c>
      <c r="E9">
        <v>1</v>
      </c>
      <c r="F9">
        <v>1</v>
      </c>
      <c r="G9">
        <v>3</v>
      </c>
      <c r="H9">
        <v>1</v>
      </c>
      <c r="I9">
        <v>2</v>
      </c>
      <c r="J9">
        <v>0</v>
      </c>
      <c r="K9">
        <v>1</v>
      </c>
      <c r="L9">
        <v>0</v>
      </c>
      <c r="M9">
        <v>0</v>
      </c>
      <c r="N9">
        <v>1</v>
      </c>
      <c r="O9">
        <f>SUM(Tabela1[[#This Row],[25-29]:[Não Declara]])</f>
        <v>12</v>
      </c>
    </row>
    <row r="10" spans="2:15" x14ac:dyDescent="0.3">
      <c r="B10" t="s">
        <v>198</v>
      </c>
      <c r="C10">
        <f>C9+C8</f>
        <v>1</v>
      </c>
      <c r="D10">
        <f>D9+D8</f>
        <v>4</v>
      </c>
      <c r="E10">
        <f t="shared" ref="E10:N10" si="1">E9+E8</f>
        <v>4</v>
      </c>
      <c r="F10">
        <f t="shared" si="1"/>
        <v>3</v>
      </c>
      <c r="G10">
        <f t="shared" si="1"/>
        <v>5</v>
      </c>
      <c r="H10">
        <f t="shared" si="1"/>
        <v>2</v>
      </c>
      <c r="I10">
        <f t="shared" si="1"/>
        <v>4</v>
      </c>
      <c r="J10">
        <f t="shared" si="1"/>
        <v>0</v>
      </c>
      <c r="K10">
        <f t="shared" si="1"/>
        <v>1</v>
      </c>
      <c r="L10">
        <f t="shared" si="1"/>
        <v>2</v>
      </c>
      <c r="M10">
        <f t="shared" si="1"/>
        <v>0</v>
      </c>
      <c r="N10">
        <f t="shared" si="1"/>
        <v>6</v>
      </c>
      <c r="O10">
        <f>SUM(Tabela1[[#This Row],[25-29]:[Não Declara]])</f>
        <v>32</v>
      </c>
    </row>
    <row r="11" spans="2:15" x14ac:dyDescent="0.3">
      <c r="B11" t="s">
        <v>16</v>
      </c>
      <c r="C11">
        <v>0</v>
      </c>
      <c r="D11">
        <v>0</v>
      </c>
      <c r="E11">
        <v>2</v>
      </c>
      <c r="F11">
        <v>1</v>
      </c>
      <c r="G11">
        <v>1</v>
      </c>
      <c r="H11">
        <v>2</v>
      </c>
      <c r="I11">
        <v>1</v>
      </c>
      <c r="J11">
        <v>0</v>
      </c>
      <c r="K11">
        <v>2</v>
      </c>
      <c r="L11">
        <v>0</v>
      </c>
      <c r="M11">
        <v>1</v>
      </c>
      <c r="N11">
        <v>1</v>
      </c>
      <c r="O11">
        <f>SUM(Tabela1[[#This Row],[25-29]:[Não Declara]])</f>
        <v>11</v>
      </c>
    </row>
    <row r="12" spans="2:15" x14ac:dyDescent="0.3">
      <c r="B12" t="s">
        <v>17</v>
      </c>
      <c r="C12">
        <v>0</v>
      </c>
      <c r="D12">
        <v>0</v>
      </c>
      <c r="E12">
        <v>0</v>
      </c>
      <c r="F12">
        <v>1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6</v>
      </c>
      <c r="O12">
        <f>SUM(Tabela1[[#This Row],[25-29]:[Não Declara]])</f>
        <v>7</v>
      </c>
    </row>
    <row r="13" spans="2:15" x14ac:dyDescent="0.3">
      <c r="B13" t="s">
        <v>257</v>
      </c>
      <c r="C13">
        <v>0</v>
      </c>
      <c r="D13">
        <v>1</v>
      </c>
      <c r="E13">
        <v>0</v>
      </c>
      <c r="F13">
        <v>3</v>
      </c>
      <c r="G13">
        <v>0</v>
      </c>
      <c r="H13">
        <v>1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f>SUM(Tabela1[[#This Row],[25-29]:[Não Declara]])</f>
        <v>5</v>
      </c>
    </row>
    <row r="15" spans="2:15" x14ac:dyDescent="0.3">
      <c r="C15" t="s">
        <v>253</v>
      </c>
    </row>
    <row r="17" spans="2:3" x14ac:dyDescent="0.3">
      <c r="B17" s="6" t="s">
        <v>254</v>
      </c>
    </row>
    <row r="18" spans="2:3" x14ac:dyDescent="0.3">
      <c r="B18" t="s">
        <v>14</v>
      </c>
      <c r="C18" t="s">
        <v>258</v>
      </c>
    </row>
    <row r="19" spans="2:3" x14ac:dyDescent="0.3">
      <c r="B19" t="s">
        <v>255</v>
      </c>
      <c r="C19" t="s">
        <v>259</v>
      </c>
    </row>
    <row r="20" spans="2:3" x14ac:dyDescent="0.3">
      <c r="B20" t="s">
        <v>199</v>
      </c>
      <c r="C20" t="s">
        <v>260</v>
      </c>
    </row>
    <row r="21" spans="2:3" x14ac:dyDescent="0.3">
      <c r="B21" t="s">
        <v>15</v>
      </c>
      <c r="C21" t="s">
        <v>261</v>
      </c>
    </row>
    <row r="22" spans="2:3" x14ac:dyDescent="0.3">
      <c r="B22" t="s">
        <v>256</v>
      </c>
      <c r="C22" t="s">
        <v>262</v>
      </c>
    </row>
    <row r="23" spans="2:3" x14ac:dyDescent="0.3">
      <c r="B23" t="s">
        <v>198</v>
      </c>
      <c r="C23" t="s">
        <v>263</v>
      </c>
    </row>
    <row r="24" spans="2:3" x14ac:dyDescent="0.3">
      <c r="B24" t="s">
        <v>16</v>
      </c>
      <c r="C24" t="s">
        <v>264</v>
      </c>
    </row>
    <row r="25" spans="2:3" x14ac:dyDescent="0.3">
      <c r="B25" t="s">
        <v>17</v>
      </c>
      <c r="C25" t="s">
        <v>265</v>
      </c>
    </row>
    <row r="26" spans="2:3" x14ac:dyDescent="0.3">
      <c r="B26" t="s">
        <v>257</v>
      </c>
      <c r="C26" t="s">
        <v>266</v>
      </c>
    </row>
  </sheetData>
  <phoneticPr fontId="7" type="noConversion"/>
  <pageMargins left="0.7" right="0.7" top="0.75" bottom="0.75" header="0.3" footer="0.3"/>
  <pageSetup paperSize="9" orientation="portrait" horizontalDpi="300" verticalDpi="300"/>
  <tableParts count="1">
    <tablePart r:id="rId1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G25"/>
  <sheetViews>
    <sheetView workbookViewId="0"/>
  </sheetViews>
  <sheetFormatPr defaultColWidth="11.5546875" defaultRowHeight="14.4" x14ac:dyDescent="0.3"/>
  <cols>
    <col min="1" max="1" width="3.33203125" customWidth="1"/>
    <col min="4" max="4" width="17" customWidth="1"/>
    <col min="7" max="7" width="10.5546875" bestFit="1" customWidth="1"/>
  </cols>
  <sheetData>
    <row r="2" spans="2:7" ht="25.8" x14ac:dyDescent="0.5">
      <c r="B2" s="8" t="s">
        <v>305</v>
      </c>
    </row>
    <row r="4" spans="2:7" x14ac:dyDescent="0.3">
      <c r="B4" t="s">
        <v>0</v>
      </c>
      <c r="C4" t="s">
        <v>76</v>
      </c>
      <c r="D4" t="s">
        <v>77</v>
      </c>
      <c r="E4" t="s">
        <v>78</v>
      </c>
      <c r="F4" t="s">
        <v>79</v>
      </c>
      <c r="G4" t="s">
        <v>13</v>
      </c>
    </row>
    <row r="5" spans="2:7" x14ac:dyDescent="0.3">
      <c r="B5" t="s">
        <v>14</v>
      </c>
      <c r="C5">
        <v>4</v>
      </c>
      <c r="D5">
        <v>13</v>
      </c>
      <c r="E5">
        <v>0</v>
      </c>
      <c r="F5">
        <v>0</v>
      </c>
      <c r="G5">
        <v>6</v>
      </c>
    </row>
    <row r="6" spans="2:7" x14ac:dyDescent="0.3">
      <c r="B6" t="s">
        <v>255</v>
      </c>
      <c r="C6">
        <v>0</v>
      </c>
      <c r="D6">
        <v>8</v>
      </c>
      <c r="E6">
        <v>2</v>
      </c>
      <c r="F6">
        <v>0</v>
      </c>
      <c r="G6">
        <v>3</v>
      </c>
    </row>
    <row r="7" spans="2:7" x14ac:dyDescent="0.3">
      <c r="B7" t="s">
        <v>199</v>
      </c>
      <c r="C7">
        <f>C6+C5</f>
        <v>4</v>
      </c>
      <c r="D7">
        <f t="shared" ref="D7:F7" si="0">D6+D5</f>
        <v>21</v>
      </c>
      <c r="E7">
        <f t="shared" si="0"/>
        <v>2</v>
      </c>
      <c r="F7">
        <f t="shared" si="0"/>
        <v>0</v>
      </c>
      <c r="G7">
        <f>G6+G5</f>
        <v>9</v>
      </c>
    </row>
    <row r="8" spans="2:7" x14ac:dyDescent="0.3">
      <c r="B8" t="s">
        <v>15</v>
      </c>
      <c r="C8">
        <v>2</v>
      </c>
      <c r="D8">
        <v>12</v>
      </c>
      <c r="E8">
        <v>0</v>
      </c>
      <c r="F8">
        <v>0</v>
      </c>
      <c r="G8">
        <v>8</v>
      </c>
    </row>
    <row r="9" spans="2:7" x14ac:dyDescent="0.3">
      <c r="B9" t="s">
        <v>256</v>
      </c>
      <c r="C9">
        <v>0</v>
      </c>
      <c r="D9">
        <v>9</v>
      </c>
      <c r="E9">
        <v>5</v>
      </c>
      <c r="F9">
        <v>0</v>
      </c>
      <c r="G9">
        <v>2</v>
      </c>
    </row>
    <row r="10" spans="2:7" x14ac:dyDescent="0.3">
      <c r="B10" t="s">
        <v>198</v>
      </c>
      <c r="C10">
        <f>C9+C8</f>
        <v>2</v>
      </c>
      <c r="D10">
        <f t="shared" ref="D10:F10" si="1">D9+D8</f>
        <v>21</v>
      </c>
      <c r="E10">
        <f t="shared" si="1"/>
        <v>5</v>
      </c>
      <c r="F10">
        <f t="shared" si="1"/>
        <v>0</v>
      </c>
      <c r="G10">
        <f>G9+G8</f>
        <v>10</v>
      </c>
    </row>
    <row r="11" spans="2:7" x14ac:dyDescent="0.3">
      <c r="B11" t="s">
        <v>16</v>
      </c>
      <c r="C11">
        <v>0</v>
      </c>
      <c r="D11">
        <v>9</v>
      </c>
      <c r="E11">
        <v>3</v>
      </c>
      <c r="F11">
        <v>1</v>
      </c>
      <c r="G11">
        <v>2</v>
      </c>
    </row>
    <row r="12" spans="2:7" x14ac:dyDescent="0.3">
      <c r="B12" t="s">
        <v>17</v>
      </c>
      <c r="C12">
        <v>0</v>
      </c>
      <c r="D12">
        <v>6</v>
      </c>
      <c r="E12">
        <v>2</v>
      </c>
      <c r="F12">
        <v>0</v>
      </c>
      <c r="G12">
        <v>1</v>
      </c>
    </row>
    <row r="13" spans="2:7" x14ac:dyDescent="0.3">
      <c r="B13" t="s">
        <v>257</v>
      </c>
      <c r="C13">
        <v>0</v>
      </c>
      <c r="D13">
        <v>4</v>
      </c>
      <c r="E13">
        <v>0</v>
      </c>
      <c r="F13">
        <v>1</v>
      </c>
      <c r="G13">
        <v>0</v>
      </c>
    </row>
    <row r="16" spans="2:7" x14ac:dyDescent="0.3">
      <c r="C16" t="s">
        <v>326</v>
      </c>
    </row>
    <row r="18" spans="2:3" x14ac:dyDescent="0.3">
      <c r="B18" s="6" t="s">
        <v>254</v>
      </c>
    </row>
    <row r="19" spans="2:3" x14ac:dyDescent="0.3">
      <c r="B19" t="s">
        <v>14</v>
      </c>
      <c r="C19" t="s">
        <v>258</v>
      </c>
    </row>
    <row r="20" spans="2:3" x14ac:dyDescent="0.3">
      <c r="B20" t="s">
        <v>255</v>
      </c>
      <c r="C20" t="s">
        <v>259</v>
      </c>
    </row>
    <row r="21" spans="2:3" x14ac:dyDescent="0.3">
      <c r="B21" t="s">
        <v>15</v>
      </c>
      <c r="C21" t="s">
        <v>261</v>
      </c>
    </row>
    <row r="22" spans="2:3" x14ac:dyDescent="0.3">
      <c r="B22" t="s">
        <v>256</v>
      </c>
      <c r="C22" t="s">
        <v>262</v>
      </c>
    </row>
    <row r="23" spans="2:3" x14ac:dyDescent="0.3">
      <c r="B23" t="s">
        <v>16</v>
      </c>
      <c r="C23" t="s">
        <v>264</v>
      </c>
    </row>
    <row r="24" spans="2:3" x14ac:dyDescent="0.3">
      <c r="B24" t="s">
        <v>17</v>
      </c>
      <c r="C24" t="s">
        <v>265</v>
      </c>
    </row>
    <row r="25" spans="2:3" x14ac:dyDescent="0.3">
      <c r="B25" t="s">
        <v>257</v>
      </c>
      <c r="C25" t="s">
        <v>266</v>
      </c>
    </row>
  </sheetData>
  <pageMargins left="0.7" right="0.7" top="0.75" bottom="0.75" header="0.3" footer="0.3"/>
  <pageSetup paperSize="9" orientation="portrait" horizontalDpi="300" verticalDpi="300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2:I24"/>
  <sheetViews>
    <sheetView workbookViewId="0"/>
  </sheetViews>
  <sheetFormatPr defaultColWidth="11.5546875" defaultRowHeight="14.4" x14ac:dyDescent="0.3"/>
  <cols>
    <col min="1" max="1" width="3.33203125" customWidth="1"/>
    <col min="3" max="3" width="13" customWidth="1"/>
    <col min="5" max="5" width="13.5546875" customWidth="1"/>
    <col min="6" max="6" width="14" customWidth="1"/>
    <col min="7" max="7" width="21.5546875" customWidth="1"/>
    <col min="8" max="8" width="14.77734375" customWidth="1"/>
  </cols>
  <sheetData>
    <row r="2" spans="2:9" ht="25.8" x14ac:dyDescent="0.5">
      <c r="B2" s="8" t="s">
        <v>306</v>
      </c>
    </row>
    <row r="4" spans="2:9" x14ac:dyDescent="0.3">
      <c r="B4" t="s">
        <v>0</v>
      </c>
      <c r="C4" t="s">
        <v>87</v>
      </c>
      <c r="D4" t="s">
        <v>88</v>
      </c>
      <c r="E4" t="s">
        <v>89</v>
      </c>
      <c r="F4" t="s">
        <v>90</v>
      </c>
      <c r="G4" t="s">
        <v>91</v>
      </c>
      <c r="H4" t="s">
        <v>92</v>
      </c>
      <c r="I4" t="s">
        <v>13</v>
      </c>
    </row>
    <row r="5" spans="2:9" x14ac:dyDescent="0.3">
      <c r="B5" t="s">
        <v>14</v>
      </c>
      <c r="C5">
        <v>1</v>
      </c>
      <c r="D5">
        <v>5</v>
      </c>
      <c r="E5">
        <v>6</v>
      </c>
      <c r="F5">
        <v>2</v>
      </c>
      <c r="G5">
        <v>2</v>
      </c>
      <c r="H5">
        <v>1</v>
      </c>
      <c r="I5">
        <v>8</v>
      </c>
    </row>
    <row r="6" spans="2:9" x14ac:dyDescent="0.3">
      <c r="B6" t="s">
        <v>255</v>
      </c>
      <c r="C6">
        <v>0</v>
      </c>
      <c r="D6">
        <v>3</v>
      </c>
      <c r="E6">
        <v>2</v>
      </c>
      <c r="F6">
        <v>3</v>
      </c>
      <c r="G6">
        <v>0</v>
      </c>
      <c r="H6">
        <v>0</v>
      </c>
      <c r="I6">
        <v>6</v>
      </c>
    </row>
    <row r="7" spans="2:9" x14ac:dyDescent="0.3">
      <c r="B7" t="s">
        <v>199</v>
      </c>
      <c r="C7">
        <f>C6+C5</f>
        <v>1</v>
      </c>
      <c r="D7">
        <f t="shared" ref="D7:I7" si="0">D6+D5</f>
        <v>8</v>
      </c>
      <c r="E7">
        <f t="shared" si="0"/>
        <v>8</v>
      </c>
      <c r="F7">
        <f t="shared" si="0"/>
        <v>5</v>
      </c>
      <c r="G7">
        <f t="shared" si="0"/>
        <v>2</v>
      </c>
      <c r="H7">
        <f t="shared" si="0"/>
        <v>1</v>
      </c>
      <c r="I7">
        <f t="shared" si="0"/>
        <v>14</v>
      </c>
    </row>
    <row r="8" spans="2:9" x14ac:dyDescent="0.3">
      <c r="B8" t="s">
        <v>15</v>
      </c>
      <c r="C8">
        <v>0</v>
      </c>
      <c r="D8">
        <v>2</v>
      </c>
      <c r="E8">
        <v>2</v>
      </c>
      <c r="F8">
        <v>4</v>
      </c>
      <c r="G8">
        <v>1</v>
      </c>
      <c r="H8">
        <v>1</v>
      </c>
      <c r="I8">
        <v>8</v>
      </c>
    </row>
    <row r="9" spans="2:9" x14ac:dyDescent="0.3">
      <c r="B9" t="s">
        <v>256</v>
      </c>
      <c r="C9">
        <v>1</v>
      </c>
      <c r="D9">
        <v>2</v>
      </c>
      <c r="E9">
        <v>1</v>
      </c>
      <c r="F9">
        <v>3</v>
      </c>
      <c r="G9">
        <v>0</v>
      </c>
      <c r="H9">
        <v>1</v>
      </c>
      <c r="I9">
        <v>11</v>
      </c>
    </row>
    <row r="10" spans="2:9" x14ac:dyDescent="0.3">
      <c r="B10" t="s">
        <v>198</v>
      </c>
      <c r="C10">
        <f>C9+C8</f>
        <v>1</v>
      </c>
      <c r="D10">
        <f t="shared" ref="D10:I10" si="1">D9+D8</f>
        <v>4</v>
      </c>
      <c r="E10">
        <f t="shared" si="1"/>
        <v>3</v>
      </c>
      <c r="F10">
        <f t="shared" si="1"/>
        <v>7</v>
      </c>
      <c r="G10">
        <f t="shared" si="1"/>
        <v>1</v>
      </c>
      <c r="H10">
        <f t="shared" si="1"/>
        <v>2</v>
      </c>
      <c r="I10">
        <f t="shared" si="1"/>
        <v>19</v>
      </c>
    </row>
    <row r="11" spans="2:9" x14ac:dyDescent="0.3">
      <c r="B11" t="s">
        <v>16</v>
      </c>
      <c r="C11">
        <v>1</v>
      </c>
      <c r="D11">
        <v>2</v>
      </c>
      <c r="E11">
        <v>7</v>
      </c>
      <c r="F11">
        <v>1</v>
      </c>
      <c r="G11">
        <v>0</v>
      </c>
      <c r="H11">
        <v>0</v>
      </c>
      <c r="I11">
        <v>3</v>
      </c>
    </row>
    <row r="12" spans="2:9" x14ac:dyDescent="0.3">
      <c r="B12" t="s">
        <v>17</v>
      </c>
      <c r="C12">
        <v>0</v>
      </c>
      <c r="D12">
        <v>0</v>
      </c>
      <c r="E12">
        <v>1</v>
      </c>
      <c r="F12">
        <v>0</v>
      </c>
      <c r="G12">
        <v>0</v>
      </c>
      <c r="H12">
        <v>0</v>
      </c>
      <c r="I12">
        <v>6</v>
      </c>
    </row>
    <row r="13" spans="2:9" x14ac:dyDescent="0.3">
      <c r="B13" t="s">
        <v>257</v>
      </c>
      <c r="C13">
        <v>0</v>
      </c>
      <c r="D13">
        <v>1</v>
      </c>
      <c r="E13">
        <v>2</v>
      </c>
      <c r="F13">
        <v>1</v>
      </c>
      <c r="G13">
        <v>0</v>
      </c>
      <c r="H13">
        <v>0</v>
      </c>
      <c r="I13">
        <v>2</v>
      </c>
    </row>
    <row r="15" spans="2:9" x14ac:dyDescent="0.3">
      <c r="C15" t="s">
        <v>326</v>
      </c>
    </row>
    <row r="17" spans="2:3" x14ac:dyDescent="0.3">
      <c r="B17" s="6" t="s">
        <v>254</v>
      </c>
    </row>
    <row r="18" spans="2:3" x14ac:dyDescent="0.3">
      <c r="B18" t="s">
        <v>14</v>
      </c>
      <c r="C18" t="s">
        <v>258</v>
      </c>
    </row>
    <row r="19" spans="2:3" x14ac:dyDescent="0.3">
      <c r="B19" t="s">
        <v>255</v>
      </c>
      <c r="C19" t="s">
        <v>259</v>
      </c>
    </row>
    <row r="20" spans="2:3" x14ac:dyDescent="0.3">
      <c r="B20" t="s">
        <v>15</v>
      </c>
      <c r="C20" t="s">
        <v>261</v>
      </c>
    </row>
    <row r="21" spans="2:3" x14ac:dyDescent="0.3">
      <c r="B21" t="s">
        <v>256</v>
      </c>
      <c r="C21" t="s">
        <v>262</v>
      </c>
    </row>
    <row r="22" spans="2:3" x14ac:dyDescent="0.3">
      <c r="B22" t="s">
        <v>16</v>
      </c>
      <c r="C22" t="s">
        <v>264</v>
      </c>
    </row>
    <row r="23" spans="2:3" x14ac:dyDescent="0.3">
      <c r="B23" t="s">
        <v>17</v>
      </c>
      <c r="C23" t="s">
        <v>265</v>
      </c>
    </row>
    <row r="24" spans="2:3" x14ac:dyDescent="0.3">
      <c r="B24" t="s">
        <v>257</v>
      </c>
      <c r="C24" t="s">
        <v>266</v>
      </c>
    </row>
  </sheetData>
  <pageMargins left="0.7" right="0.7" top="0.75" bottom="0.75" header="0.3" footer="0.3"/>
  <pageSetup paperSize="9" orientation="portrait" horizontalDpi="300" verticalDpi="300"/>
  <tableParts count="1">
    <tablePart r:id="rId1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B2:W26"/>
  <sheetViews>
    <sheetView workbookViewId="0"/>
  </sheetViews>
  <sheetFormatPr defaultColWidth="11.5546875" defaultRowHeight="14.4" x14ac:dyDescent="0.3"/>
  <cols>
    <col min="1" max="1" width="3.33203125" customWidth="1"/>
    <col min="3" max="3" width="13" customWidth="1"/>
    <col min="5" max="5" width="14.6640625" customWidth="1"/>
    <col min="6" max="6" width="12.5546875" customWidth="1"/>
    <col min="8" max="8" width="14.109375" customWidth="1"/>
  </cols>
  <sheetData>
    <row r="2" spans="2:23" ht="25.8" x14ac:dyDescent="0.5">
      <c r="B2" s="8" t="s">
        <v>321</v>
      </c>
      <c r="J2" s="8" t="s">
        <v>322</v>
      </c>
    </row>
    <row r="3" spans="2:23" x14ac:dyDescent="0.3">
      <c r="J3" t="s">
        <v>320</v>
      </c>
    </row>
    <row r="4" spans="2:23" x14ac:dyDescent="0.3">
      <c r="B4" t="s">
        <v>0</v>
      </c>
      <c r="C4" t="s">
        <v>87</v>
      </c>
      <c r="D4" t="s">
        <v>104</v>
      </c>
      <c r="E4" t="s">
        <v>105</v>
      </c>
      <c r="F4" t="s">
        <v>106</v>
      </c>
      <c r="G4" t="s">
        <v>13</v>
      </c>
      <c r="H4" t="s">
        <v>107</v>
      </c>
      <c r="J4" t="s">
        <v>0</v>
      </c>
      <c r="K4" t="s">
        <v>93</v>
      </c>
      <c r="L4" t="s">
        <v>94</v>
      </c>
      <c r="M4" t="s">
        <v>95</v>
      </c>
      <c r="N4" t="s">
        <v>96</v>
      </c>
      <c r="O4" t="s">
        <v>97</v>
      </c>
      <c r="P4" t="s">
        <v>61</v>
      </c>
      <c r="Q4" t="s">
        <v>98</v>
      </c>
      <c r="R4" t="s">
        <v>99</v>
      </c>
      <c r="S4" t="s">
        <v>100</v>
      </c>
      <c r="T4" t="s">
        <v>101</v>
      </c>
      <c r="U4" t="s">
        <v>102</v>
      </c>
      <c r="V4" t="s">
        <v>103</v>
      </c>
      <c r="W4" t="s">
        <v>13</v>
      </c>
    </row>
    <row r="5" spans="2:23" x14ac:dyDescent="0.3">
      <c r="B5" t="s">
        <v>14</v>
      </c>
      <c r="C5">
        <v>6</v>
      </c>
      <c r="D5">
        <v>2</v>
      </c>
      <c r="E5">
        <v>2</v>
      </c>
      <c r="F5">
        <v>7</v>
      </c>
      <c r="G5">
        <v>7</v>
      </c>
      <c r="H5">
        <v>7</v>
      </c>
      <c r="J5" t="s">
        <v>14</v>
      </c>
      <c r="K5">
        <v>1</v>
      </c>
      <c r="L5">
        <v>1</v>
      </c>
      <c r="M5">
        <v>1</v>
      </c>
      <c r="N5">
        <v>1</v>
      </c>
      <c r="O5">
        <v>1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14</v>
      </c>
    </row>
    <row r="6" spans="2:23" x14ac:dyDescent="0.3">
      <c r="B6" t="s">
        <v>255</v>
      </c>
      <c r="C6">
        <v>2</v>
      </c>
      <c r="D6">
        <v>0</v>
      </c>
      <c r="E6">
        <v>0</v>
      </c>
      <c r="F6">
        <v>1</v>
      </c>
      <c r="G6">
        <v>7</v>
      </c>
      <c r="H6">
        <v>2</v>
      </c>
      <c r="J6" t="s">
        <v>255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1</v>
      </c>
      <c r="U6">
        <v>1</v>
      </c>
      <c r="V6">
        <v>0</v>
      </c>
      <c r="W6">
        <v>9</v>
      </c>
    </row>
    <row r="7" spans="2:23" x14ac:dyDescent="0.3">
      <c r="B7" t="s">
        <v>199</v>
      </c>
      <c r="C7">
        <f>C6+C5</f>
        <v>8</v>
      </c>
      <c r="D7">
        <f t="shared" ref="D7:H7" si="0">D6+D5</f>
        <v>2</v>
      </c>
      <c r="E7">
        <f t="shared" si="0"/>
        <v>2</v>
      </c>
      <c r="F7">
        <f t="shared" si="0"/>
        <v>8</v>
      </c>
      <c r="G7">
        <f t="shared" si="0"/>
        <v>14</v>
      </c>
      <c r="H7">
        <f t="shared" si="0"/>
        <v>9</v>
      </c>
      <c r="J7" t="s">
        <v>199</v>
      </c>
      <c r="K7">
        <f>K5+K6</f>
        <v>1</v>
      </c>
      <c r="L7">
        <f t="shared" ref="L7:W7" si="1">L5+L6</f>
        <v>1</v>
      </c>
      <c r="M7">
        <f t="shared" si="1"/>
        <v>1</v>
      </c>
      <c r="N7">
        <f t="shared" si="1"/>
        <v>1</v>
      </c>
      <c r="O7">
        <f t="shared" si="1"/>
        <v>1</v>
      </c>
      <c r="P7">
        <f t="shared" si="1"/>
        <v>0</v>
      </c>
      <c r="Q7">
        <f t="shared" si="1"/>
        <v>0</v>
      </c>
      <c r="R7">
        <f t="shared" si="1"/>
        <v>0</v>
      </c>
      <c r="S7">
        <f t="shared" si="1"/>
        <v>0</v>
      </c>
      <c r="T7">
        <f t="shared" si="1"/>
        <v>1</v>
      </c>
      <c r="U7">
        <f t="shared" si="1"/>
        <v>1</v>
      </c>
      <c r="V7">
        <f t="shared" si="1"/>
        <v>0</v>
      </c>
      <c r="W7">
        <f t="shared" si="1"/>
        <v>23</v>
      </c>
    </row>
    <row r="8" spans="2:23" x14ac:dyDescent="0.3">
      <c r="B8" t="s">
        <v>15</v>
      </c>
      <c r="C8">
        <v>0</v>
      </c>
      <c r="D8">
        <v>0</v>
      </c>
      <c r="E8">
        <v>0</v>
      </c>
      <c r="F8">
        <v>1</v>
      </c>
      <c r="G8">
        <v>13</v>
      </c>
      <c r="H8">
        <v>4</v>
      </c>
      <c r="J8" t="s">
        <v>15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20</v>
      </c>
    </row>
    <row r="9" spans="2:23" x14ac:dyDescent="0.3">
      <c r="B9" t="s">
        <v>256</v>
      </c>
      <c r="C9">
        <v>1</v>
      </c>
      <c r="D9">
        <v>0</v>
      </c>
      <c r="E9">
        <v>0</v>
      </c>
      <c r="F9">
        <v>0</v>
      </c>
      <c r="G9">
        <v>12</v>
      </c>
      <c r="H9">
        <v>2</v>
      </c>
      <c r="J9" t="s">
        <v>256</v>
      </c>
      <c r="K9">
        <v>0</v>
      </c>
      <c r="L9">
        <v>0</v>
      </c>
      <c r="M9">
        <v>0</v>
      </c>
      <c r="N9">
        <v>0</v>
      </c>
      <c r="O9">
        <v>0</v>
      </c>
      <c r="P9">
        <v>1</v>
      </c>
      <c r="Q9">
        <v>0</v>
      </c>
      <c r="R9">
        <v>0</v>
      </c>
      <c r="S9">
        <v>0</v>
      </c>
      <c r="T9">
        <v>0</v>
      </c>
      <c r="U9">
        <v>0</v>
      </c>
      <c r="V9">
        <v>1</v>
      </c>
      <c r="W9">
        <v>10</v>
      </c>
    </row>
    <row r="10" spans="2:23" x14ac:dyDescent="0.3">
      <c r="B10" t="s">
        <v>198</v>
      </c>
      <c r="C10">
        <f>C9+C8</f>
        <v>1</v>
      </c>
      <c r="D10">
        <f t="shared" ref="D10:H10" si="2">D9+D8</f>
        <v>0</v>
      </c>
      <c r="E10">
        <f t="shared" si="2"/>
        <v>0</v>
      </c>
      <c r="F10">
        <f t="shared" si="2"/>
        <v>1</v>
      </c>
      <c r="G10">
        <f t="shared" si="2"/>
        <v>25</v>
      </c>
      <c r="H10">
        <f t="shared" si="2"/>
        <v>6</v>
      </c>
      <c r="J10" t="s">
        <v>198</v>
      </c>
      <c r="K10">
        <f>K9+K8</f>
        <v>0</v>
      </c>
      <c r="L10">
        <f t="shared" ref="L10:W10" si="3">L9+L8</f>
        <v>0</v>
      </c>
      <c r="M10">
        <f t="shared" si="3"/>
        <v>0</v>
      </c>
      <c r="N10">
        <f t="shared" si="3"/>
        <v>0</v>
      </c>
      <c r="O10">
        <f t="shared" si="3"/>
        <v>0</v>
      </c>
      <c r="P10">
        <f t="shared" si="3"/>
        <v>1</v>
      </c>
      <c r="Q10">
        <f t="shared" si="3"/>
        <v>0</v>
      </c>
      <c r="R10">
        <f t="shared" si="3"/>
        <v>0</v>
      </c>
      <c r="S10">
        <f t="shared" si="3"/>
        <v>0</v>
      </c>
      <c r="T10">
        <f t="shared" si="3"/>
        <v>0</v>
      </c>
      <c r="U10">
        <f t="shared" si="3"/>
        <v>0</v>
      </c>
      <c r="V10">
        <f t="shared" si="3"/>
        <v>1</v>
      </c>
      <c r="W10">
        <f t="shared" si="3"/>
        <v>30</v>
      </c>
    </row>
    <row r="11" spans="2:23" x14ac:dyDescent="0.3">
      <c r="B11" t="s">
        <v>16</v>
      </c>
      <c r="C11">
        <v>3</v>
      </c>
      <c r="D11">
        <v>0</v>
      </c>
      <c r="E11">
        <v>0</v>
      </c>
      <c r="F11">
        <v>2</v>
      </c>
      <c r="G11">
        <v>7</v>
      </c>
      <c r="H11">
        <v>2</v>
      </c>
      <c r="J11" t="s">
        <v>16</v>
      </c>
      <c r="K11">
        <v>0</v>
      </c>
      <c r="L11">
        <v>0</v>
      </c>
      <c r="M11">
        <v>0</v>
      </c>
      <c r="N11">
        <v>0</v>
      </c>
      <c r="O11">
        <v>0</v>
      </c>
      <c r="P11">
        <v>1</v>
      </c>
      <c r="Q11">
        <v>1</v>
      </c>
      <c r="R11">
        <v>1</v>
      </c>
      <c r="S11">
        <v>1</v>
      </c>
      <c r="T11">
        <v>0</v>
      </c>
      <c r="U11">
        <v>0</v>
      </c>
      <c r="V11">
        <v>0</v>
      </c>
      <c r="W11">
        <v>8</v>
      </c>
    </row>
    <row r="12" spans="2:23" x14ac:dyDescent="0.3">
      <c r="B12" t="s">
        <v>17</v>
      </c>
      <c r="C12">
        <v>0</v>
      </c>
      <c r="D12">
        <v>0</v>
      </c>
      <c r="E12">
        <v>0</v>
      </c>
      <c r="F12">
        <v>0</v>
      </c>
      <c r="G12">
        <v>6</v>
      </c>
      <c r="H12">
        <v>1</v>
      </c>
      <c r="J12" t="s">
        <v>17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7</v>
      </c>
    </row>
    <row r="13" spans="2:23" x14ac:dyDescent="0.3">
      <c r="B13" t="s">
        <v>257</v>
      </c>
      <c r="C13">
        <v>2</v>
      </c>
      <c r="D13">
        <v>0</v>
      </c>
      <c r="E13">
        <v>0</v>
      </c>
      <c r="F13">
        <v>2</v>
      </c>
      <c r="G13">
        <v>0</v>
      </c>
      <c r="H13">
        <v>2</v>
      </c>
      <c r="J13" t="s">
        <v>257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5</v>
      </c>
    </row>
    <row r="15" spans="2:23" x14ac:dyDescent="0.3">
      <c r="C15" t="s">
        <v>326</v>
      </c>
    </row>
    <row r="17" spans="2:3" x14ac:dyDescent="0.3">
      <c r="B17" s="6" t="s">
        <v>254</v>
      </c>
    </row>
    <row r="18" spans="2:3" x14ac:dyDescent="0.3">
      <c r="B18" t="s">
        <v>14</v>
      </c>
      <c r="C18" t="s">
        <v>258</v>
      </c>
    </row>
    <row r="19" spans="2:3" x14ac:dyDescent="0.3">
      <c r="B19" t="s">
        <v>255</v>
      </c>
      <c r="C19" t="s">
        <v>259</v>
      </c>
    </row>
    <row r="20" spans="2:3" x14ac:dyDescent="0.3">
      <c r="B20" t="s">
        <v>15</v>
      </c>
      <c r="C20" t="s">
        <v>261</v>
      </c>
    </row>
    <row r="21" spans="2:3" x14ac:dyDescent="0.3">
      <c r="B21" t="s">
        <v>256</v>
      </c>
      <c r="C21" t="s">
        <v>262</v>
      </c>
    </row>
    <row r="22" spans="2:3" x14ac:dyDescent="0.3">
      <c r="B22" t="s">
        <v>16</v>
      </c>
      <c r="C22" t="s">
        <v>264</v>
      </c>
    </row>
    <row r="23" spans="2:3" x14ac:dyDescent="0.3">
      <c r="B23" t="s">
        <v>17</v>
      </c>
      <c r="C23" t="s">
        <v>265</v>
      </c>
    </row>
    <row r="24" spans="2:3" x14ac:dyDescent="0.3">
      <c r="B24" t="s">
        <v>257</v>
      </c>
      <c r="C24" t="s">
        <v>266</v>
      </c>
    </row>
    <row r="26" spans="2:3" x14ac:dyDescent="0.3">
      <c r="B26" t="s">
        <v>104</v>
      </c>
      <c r="C26" t="s">
        <v>324</v>
      </c>
    </row>
  </sheetData>
  <pageMargins left="0.7" right="0.7" top="0.75" bottom="0.75" header="0.3" footer="0.3"/>
  <pageSetup paperSize="9" orientation="portrait" horizontalDpi="300" verticalDpi="300"/>
  <tableParts count="2">
    <tablePart r:id="rId1"/>
    <tablePart r:id="rId2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2:L35"/>
  <sheetViews>
    <sheetView workbookViewId="0"/>
  </sheetViews>
  <sheetFormatPr defaultColWidth="11.5546875" defaultRowHeight="14.4" x14ac:dyDescent="0.3"/>
  <cols>
    <col min="1" max="1" width="3.33203125" customWidth="1"/>
    <col min="5" max="5" width="14.33203125" customWidth="1"/>
    <col min="6" max="6" width="12.21875" customWidth="1"/>
    <col min="7" max="7" width="14.77734375" customWidth="1"/>
    <col min="9" max="9" width="17.109375" customWidth="1"/>
    <col min="10" max="10" width="16.5546875" customWidth="1"/>
    <col min="11" max="11" width="12.21875" customWidth="1"/>
  </cols>
  <sheetData>
    <row r="2" spans="2:12" ht="25.8" x14ac:dyDescent="0.5">
      <c r="B2" s="8" t="s">
        <v>307</v>
      </c>
    </row>
    <row r="4" spans="2:12" x14ac:dyDescent="0.3">
      <c r="B4" t="s">
        <v>0</v>
      </c>
      <c r="C4" t="s">
        <v>76</v>
      </c>
      <c r="D4" t="s">
        <v>80</v>
      </c>
      <c r="E4" t="s">
        <v>81</v>
      </c>
      <c r="F4" t="s">
        <v>82</v>
      </c>
      <c r="G4" t="s">
        <v>83</v>
      </c>
      <c r="H4" t="s">
        <v>13</v>
      </c>
      <c r="I4" t="s">
        <v>315</v>
      </c>
      <c r="J4" t="s">
        <v>84</v>
      </c>
      <c r="K4" t="s">
        <v>85</v>
      </c>
      <c r="L4" t="s">
        <v>86</v>
      </c>
    </row>
    <row r="5" spans="2:12" x14ac:dyDescent="0.3">
      <c r="B5" t="s">
        <v>14</v>
      </c>
      <c r="C5">
        <v>2</v>
      </c>
      <c r="D5">
        <v>3</v>
      </c>
      <c r="E5">
        <v>1</v>
      </c>
      <c r="F5">
        <v>7</v>
      </c>
      <c r="G5">
        <v>2</v>
      </c>
      <c r="H5">
        <v>10</v>
      </c>
      <c r="I5">
        <v>0</v>
      </c>
      <c r="J5">
        <v>0</v>
      </c>
      <c r="K5">
        <v>0</v>
      </c>
      <c r="L5">
        <v>0</v>
      </c>
    </row>
    <row r="6" spans="2:12" x14ac:dyDescent="0.3">
      <c r="B6" t="s">
        <v>255</v>
      </c>
      <c r="C6">
        <v>2</v>
      </c>
      <c r="D6">
        <v>0</v>
      </c>
      <c r="E6">
        <v>2</v>
      </c>
      <c r="F6">
        <v>2</v>
      </c>
      <c r="G6">
        <v>4</v>
      </c>
      <c r="H6">
        <v>5</v>
      </c>
      <c r="I6">
        <v>0</v>
      </c>
      <c r="J6">
        <v>0</v>
      </c>
      <c r="K6">
        <v>2</v>
      </c>
      <c r="L6">
        <v>0</v>
      </c>
    </row>
    <row r="7" spans="2:12" x14ac:dyDescent="0.3">
      <c r="B7" t="s">
        <v>199</v>
      </c>
      <c r="C7">
        <f>C6+C5</f>
        <v>4</v>
      </c>
      <c r="D7">
        <f t="shared" ref="D7:L7" si="0">D6+D5</f>
        <v>3</v>
      </c>
      <c r="E7">
        <f t="shared" si="0"/>
        <v>3</v>
      </c>
      <c r="F7">
        <f t="shared" si="0"/>
        <v>9</v>
      </c>
      <c r="G7">
        <f t="shared" si="0"/>
        <v>6</v>
      </c>
      <c r="H7">
        <f t="shared" si="0"/>
        <v>15</v>
      </c>
      <c r="I7">
        <f t="shared" si="0"/>
        <v>0</v>
      </c>
      <c r="J7">
        <f t="shared" si="0"/>
        <v>0</v>
      </c>
      <c r="K7">
        <f t="shared" si="0"/>
        <v>2</v>
      </c>
      <c r="L7">
        <f t="shared" si="0"/>
        <v>0</v>
      </c>
    </row>
    <row r="8" spans="2:12" x14ac:dyDescent="0.3">
      <c r="B8" t="s">
        <v>15</v>
      </c>
      <c r="C8">
        <v>1</v>
      </c>
      <c r="D8">
        <v>2</v>
      </c>
      <c r="E8">
        <v>2</v>
      </c>
      <c r="F8">
        <v>5</v>
      </c>
      <c r="G8">
        <v>0</v>
      </c>
      <c r="H8">
        <v>9</v>
      </c>
      <c r="I8">
        <v>1</v>
      </c>
      <c r="J8">
        <v>0</v>
      </c>
      <c r="K8">
        <v>0</v>
      </c>
      <c r="L8">
        <v>1</v>
      </c>
    </row>
    <row r="9" spans="2:12" x14ac:dyDescent="0.3">
      <c r="B9" t="s">
        <v>256</v>
      </c>
      <c r="C9">
        <v>0</v>
      </c>
      <c r="D9">
        <v>4</v>
      </c>
      <c r="E9">
        <v>2</v>
      </c>
      <c r="F9">
        <v>4</v>
      </c>
      <c r="G9">
        <v>3</v>
      </c>
      <c r="H9">
        <v>5</v>
      </c>
      <c r="I9">
        <v>2</v>
      </c>
      <c r="J9">
        <v>1</v>
      </c>
      <c r="K9">
        <v>1</v>
      </c>
      <c r="L9">
        <v>0</v>
      </c>
    </row>
    <row r="10" spans="2:12" x14ac:dyDescent="0.3">
      <c r="B10" t="s">
        <v>198</v>
      </c>
      <c r="C10">
        <f>C9+C8</f>
        <v>1</v>
      </c>
      <c r="D10">
        <f t="shared" ref="D10:L10" si="1">D9+D8</f>
        <v>6</v>
      </c>
      <c r="E10">
        <f t="shared" si="1"/>
        <v>4</v>
      </c>
      <c r="F10">
        <f t="shared" si="1"/>
        <v>9</v>
      </c>
      <c r="G10">
        <f t="shared" si="1"/>
        <v>3</v>
      </c>
      <c r="H10">
        <f t="shared" si="1"/>
        <v>14</v>
      </c>
      <c r="I10">
        <f t="shared" si="1"/>
        <v>3</v>
      </c>
      <c r="J10">
        <f t="shared" si="1"/>
        <v>1</v>
      </c>
      <c r="K10">
        <f t="shared" si="1"/>
        <v>1</v>
      </c>
      <c r="L10">
        <f t="shared" si="1"/>
        <v>1</v>
      </c>
    </row>
    <row r="11" spans="2:12" x14ac:dyDescent="0.3">
      <c r="B11" t="s">
        <v>16</v>
      </c>
      <c r="C11">
        <v>0</v>
      </c>
      <c r="D11">
        <v>5</v>
      </c>
      <c r="E11">
        <v>3</v>
      </c>
      <c r="F11">
        <v>2</v>
      </c>
      <c r="G11">
        <v>3</v>
      </c>
      <c r="H11">
        <v>4</v>
      </c>
      <c r="I11">
        <v>0</v>
      </c>
      <c r="J11">
        <v>2</v>
      </c>
      <c r="K11">
        <v>2</v>
      </c>
      <c r="L11">
        <v>0</v>
      </c>
    </row>
    <row r="12" spans="2:12" x14ac:dyDescent="0.3">
      <c r="B12" t="s">
        <v>17</v>
      </c>
      <c r="C12">
        <v>0</v>
      </c>
      <c r="D12">
        <v>1</v>
      </c>
      <c r="E12">
        <v>0</v>
      </c>
      <c r="F12">
        <v>2</v>
      </c>
      <c r="G12">
        <v>0</v>
      </c>
      <c r="H12">
        <v>4</v>
      </c>
      <c r="I12">
        <v>0</v>
      </c>
      <c r="J12">
        <v>0</v>
      </c>
      <c r="K12">
        <v>0</v>
      </c>
      <c r="L12">
        <v>0</v>
      </c>
    </row>
    <row r="13" spans="2:12" x14ac:dyDescent="0.3">
      <c r="B13" t="s">
        <v>257</v>
      </c>
      <c r="C13">
        <v>0</v>
      </c>
      <c r="D13">
        <v>2</v>
      </c>
      <c r="E13">
        <v>1</v>
      </c>
      <c r="F13">
        <v>3</v>
      </c>
      <c r="G13">
        <v>2</v>
      </c>
      <c r="H13">
        <v>0</v>
      </c>
      <c r="I13">
        <v>0</v>
      </c>
      <c r="J13">
        <v>0</v>
      </c>
      <c r="K13">
        <v>3</v>
      </c>
      <c r="L13">
        <v>0</v>
      </c>
    </row>
    <row r="15" spans="2:12" x14ac:dyDescent="0.3">
      <c r="C15" t="s">
        <v>308</v>
      </c>
    </row>
    <row r="16" spans="2:12" x14ac:dyDescent="0.3">
      <c r="C16" t="s">
        <v>76</v>
      </c>
      <c r="D16" t="s">
        <v>309</v>
      </c>
    </row>
    <row r="17" spans="2:4" x14ac:dyDescent="0.3">
      <c r="C17" t="s">
        <v>80</v>
      </c>
      <c r="D17" t="s">
        <v>310</v>
      </c>
    </row>
    <row r="18" spans="2:4" x14ac:dyDescent="0.3">
      <c r="C18" t="s">
        <v>81</v>
      </c>
      <c r="D18" t="s">
        <v>311</v>
      </c>
    </row>
    <row r="19" spans="2:4" x14ac:dyDescent="0.3">
      <c r="C19" t="s">
        <v>82</v>
      </c>
      <c r="D19" t="s">
        <v>312</v>
      </c>
    </row>
    <row r="20" spans="2:4" x14ac:dyDescent="0.3">
      <c r="C20" t="s">
        <v>83</v>
      </c>
      <c r="D20" t="s">
        <v>313</v>
      </c>
    </row>
    <row r="21" spans="2:4" x14ac:dyDescent="0.3">
      <c r="C21" t="s">
        <v>314</v>
      </c>
      <c r="D21" t="s">
        <v>316</v>
      </c>
    </row>
    <row r="22" spans="2:4" x14ac:dyDescent="0.3">
      <c r="C22" t="s">
        <v>84</v>
      </c>
      <c r="D22" t="s">
        <v>317</v>
      </c>
    </row>
    <row r="23" spans="2:4" x14ac:dyDescent="0.3">
      <c r="C23" t="s">
        <v>85</v>
      </c>
      <c r="D23" t="s">
        <v>318</v>
      </c>
    </row>
    <row r="24" spans="2:4" x14ac:dyDescent="0.3">
      <c r="C24" t="s">
        <v>86</v>
      </c>
      <c r="D24" t="s">
        <v>319</v>
      </c>
    </row>
    <row r="26" spans="2:4" x14ac:dyDescent="0.3">
      <c r="C26" t="s">
        <v>326</v>
      </c>
    </row>
    <row r="28" spans="2:4" x14ac:dyDescent="0.3">
      <c r="B28" s="6" t="s">
        <v>254</v>
      </c>
    </row>
    <row r="29" spans="2:4" x14ac:dyDescent="0.3">
      <c r="B29" t="s">
        <v>14</v>
      </c>
      <c r="C29" t="s">
        <v>258</v>
      </c>
    </row>
    <row r="30" spans="2:4" x14ac:dyDescent="0.3">
      <c r="B30" t="s">
        <v>255</v>
      </c>
      <c r="C30" t="s">
        <v>259</v>
      </c>
    </row>
    <row r="31" spans="2:4" x14ac:dyDescent="0.3">
      <c r="B31" t="s">
        <v>15</v>
      </c>
      <c r="C31" t="s">
        <v>261</v>
      </c>
    </row>
    <row r="32" spans="2:4" x14ac:dyDescent="0.3">
      <c r="B32" t="s">
        <v>256</v>
      </c>
      <c r="C32" t="s">
        <v>262</v>
      </c>
    </row>
    <row r="33" spans="2:3" x14ac:dyDescent="0.3">
      <c r="B33" t="s">
        <v>16</v>
      </c>
      <c r="C33" t="s">
        <v>264</v>
      </c>
    </row>
    <row r="34" spans="2:3" x14ac:dyDescent="0.3">
      <c r="B34" t="s">
        <v>17</v>
      </c>
      <c r="C34" t="s">
        <v>265</v>
      </c>
    </row>
    <row r="35" spans="2:3" x14ac:dyDescent="0.3">
      <c r="B35" t="s">
        <v>257</v>
      </c>
      <c r="C35" t="s">
        <v>266</v>
      </c>
    </row>
  </sheetData>
  <pageMargins left="0.7" right="0.7" top="0.75" bottom="0.75" header="0.3" footer="0.3"/>
  <pageSetup paperSize="9" orientation="portrait" horizontalDpi="300" verticalDpi="300"/>
  <tableParts count="1">
    <tablePart r:id="rId1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B2:AL27"/>
  <sheetViews>
    <sheetView workbookViewId="0"/>
  </sheetViews>
  <sheetFormatPr defaultColWidth="11.5546875" defaultRowHeight="14.4" x14ac:dyDescent="0.3"/>
  <cols>
    <col min="1" max="1" width="3.33203125" customWidth="1"/>
    <col min="3" max="3" width="11.44140625" customWidth="1"/>
    <col min="4" max="4" width="18.109375" customWidth="1"/>
    <col min="6" max="6" width="15.88671875" customWidth="1"/>
    <col min="7" max="7" width="20.88671875" customWidth="1"/>
    <col min="8" max="8" width="13.77734375" customWidth="1"/>
    <col min="9" max="9" width="14.33203125" customWidth="1"/>
    <col min="10" max="10" width="23" customWidth="1"/>
    <col min="11" max="11" width="21.44140625" customWidth="1"/>
    <col min="12" max="12" width="17.109375" customWidth="1"/>
    <col min="13" max="13" width="20.33203125" customWidth="1"/>
    <col min="14" max="14" width="13.88671875" customWidth="1"/>
    <col min="16" max="16" width="18.88671875" customWidth="1"/>
    <col min="17" max="17" width="19.109375" customWidth="1"/>
    <col min="18" max="18" width="17.5546875" customWidth="1"/>
    <col min="19" max="19" width="13.109375" customWidth="1"/>
    <col min="20" max="20" width="18.33203125" customWidth="1"/>
    <col min="21" max="21" width="16.109375" customWidth="1"/>
    <col min="23" max="23" width="16.5546875" customWidth="1"/>
    <col min="24" max="24" width="14.5546875" customWidth="1"/>
    <col min="25" max="25" width="16.5546875" customWidth="1"/>
    <col min="26" max="26" width="20.21875" customWidth="1"/>
    <col min="28" max="28" width="13" customWidth="1"/>
    <col min="29" max="29" width="12.21875" customWidth="1"/>
    <col min="30" max="30" width="19.109375" customWidth="1"/>
    <col min="31" max="31" width="15.5546875" customWidth="1"/>
    <col min="32" max="32" width="15.6640625" customWidth="1"/>
    <col min="33" max="33" width="14.109375" customWidth="1"/>
    <col min="34" max="34" width="13.77734375" customWidth="1"/>
    <col min="35" max="35" width="18.44140625" customWidth="1"/>
    <col min="36" max="36" width="15.109375" customWidth="1"/>
    <col min="37" max="37" width="12.88671875" customWidth="1"/>
  </cols>
  <sheetData>
    <row r="2" spans="2:38" ht="25.8" x14ac:dyDescent="0.5">
      <c r="B2" s="8" t="s">
        <v>323</v>
      </c>
    </row>
    <row r="4" spans="2:38" x14ac:dyDescent="0.3">
      <c r="B4" t="s">
        <v>0</v>
      </c>
      <c r="C4" t="s">
        <v>13</v>
      </c>
      <c r="D4" t="s">
        <v>108</v>
      </c>
      <c r="E4" t="s">
        <v>109</v>
      </c>
      <c r="F4" t="s">
        <v>110</v>
      </c>
      <c r="G4" t="s">
        <v>111</v>
      </c>
      <c r="H4" t="s">
        <v>112</v>
      </c>
      <c r="I4" t="s">
        <v>113</v>
      </c>
      <c r="J4" t="s">
        <v>114</v>
      </c>
      <c r="K4" t="s">
        <v>115</v>
      </c>
      <c r="L4" t="s">
        <v>116</v>
      </c>
      <c r="M4" t="s">
        <v>117</v>
      </c>
      <c r="N4" t="s">
        <v>118</v>
      </c>
      <c r="O4" t="s">
        <v>119</v>
      </c>
      <c r="P4" t="s">
        <v>120</v>
      </c>
      <c r="Q4" t="s">
        <v>121</v>
      </c>
      <c r="R4" t="s">
        <v>122</v>
      </c>
      <c r="S4" t="s">
        <v>123</v>
      </c>
      <c r="T4" t="s">
        <v>124</v>
      </c>
      <c r="U4" t="s">
        <v>125</v>
      </c>
      <c r="V4" t="s">
        <v>126</v>
      </c>
      <c r="W4" t="s">
        <v>127</v>
      </c>
      <c r="X4" t="s">
        <v>128</v>
      </c>
      <c r="Y4" t="s">
        <v>129</v>
      </c>
      <c r="Z4" t="s">
        <v>130</v>
      </c>
      <c r="AA4" t="s">
        <v>131</v>
      </c>
      <c r="AB4" t="s">
        <v>132</v>
      </c>
      <c r="AC4" t="s">
        <v>133</v>
      </c>
      <c r="AD4" t="s">
        <v>134</v>
      </c>
      <c r="AE4" t="s">
        <v>135</v>
      </c>
      <c r="AF4" t="s">
        <v>136</v>
      </c>
      <c r="AG4" t="s">
        <v>137</v>
      </c>
      <c r="AH4" t="s">
        <v>138</v>
      </c>
      <c r="AI4" t="s">
        <v>139</v>
      </c>
      <c r="AJ4" t="s">
        <v>140</v>
      </c>
      <c r="AK4" t="s">
        <v>141</v>
      </c>
      <c r="AL4" t="s">
        <v>142</v>
      </c>
    </row>
    <row r="5" spans="2:38" x14ac:dyDescent="0.3">
      <c r="B5" t="s">
        <v>14</v>
      </c>
      <c r="C5">
        <v>12</v>
      </c>
      <c r="D5">
        <v>1</v>
      </c>
      <c r="E5">
        <v>1</v>
      </c>
      <c r="F5">
        <v>2</v>
      </c>
      <c r="G5">
        <v>2</v>
      </c>
      <c r="H5">
        <v>1</v>
      </c>
      <c r="I5">
        <v>1</v>
      </c>
      <c r="J5">
        <v>1</v>
      </c>
      <c r="K5">
        <v>1</v>
      </c>
      <c r="L5">
        <v>3</v>
      </c>
      <c r="M5">
        <v>1</v>
      </c>
      <c r="N5">
        <v>3</v>
      </c>
      <c r="O5">
        <v>1</v>
      </c>
      <c r="P5">
        <v>2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</row>
    <row r="6" spans="2:38" x14ac:dyDescent="0.3">
      <c r="B6" t="s">
        <v>255</v>
      </c>
      <c r="C6">
        <v>7</v>
      </c>
      <c r="D6">
        <v>0</v>
      </c>
      <c r="E6">
        <v>0</v>
      </c>
      <c r="F6">
        <v>1</v>
      </c>
      <c r="G6">
        <v>0</v>
      </c>
      <c r="H6">
        <v>0</v>
      </c>
      <c r="I6">
        <v>0</v>
      </c>
      <c r="J6">
        <v>0</v>
      </c>
      <c r="K6">
        <v>0</v>
      </c>
      <c r="L6">
        <v>2</v>
      </c>
      <c r="M6">
        <v>0</v>
      </c>
      <c r="N6">
        <v>0</v>
      </c>
      <c r="O6">
        <v>0</v>
      </c>
      <c r="P6">
        <v>0</v>
      </c>
      <c r="Q6">
        <v>2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0</v>
      </c>
      <c r="AE6">
        <v>0</v>
      </c>
      <c r="AF6">
        <v>0</v>
      </c>
      <c r="AG6">
        <v>0</v>
      </c>
      <c r="AH6">
        <v>0</v>
      </c>
      <c r="AI6">
        <v>0</v>
      </c>
      <c r="AJ6">
        <v>0</v>
      </c>
      <c r="AK6">
        <v>0</v>
      </c>
      <c r="AL6">
        <v>0</v>
      </c>
    </row>
    <row r="7" spans="2:38" x14ac:dyDescent="0.3">
      <c r="B7" t="s">
        <v>199</v>
      </c>
      <c r="C7">
        <f>C6+C5</f>
        <v>19</v>
      </c>
      <c r="D7">
        <f>D6+D5</f>
        <v>1</v>
      </c>
      <c r="E7">
        <f t="shared" ref="E7:AL7" si="0">E6+E5</f>
        <v>1</v>
      </c>
      <c r="F7">
        <f t="shared" si="0"/>
        <v>3</v>
      </c>
      <c r="G7">
        <f t="shared" si="0"/>
        <v>2</v>
      </c>
      <c r="H7">
        <f t="shared" si="0"/>
        <v>1</v>
      </c>
      <c r="I7">
        <f t="shared" si="0"/>
        <v>1</v>
      </c>
      <c r="J7">
        <f t="shared" si="0"/>
        <v>1</v>
      </c>
      <c r="K7">
        <f t="shared" si="0"/>
        <v>1</v>
      </c>
      <c r="L7">
        <f t="shared" si="0"/>
        <v>5</v>
      </c>
      <c r="M7">
        <f t="shared" si="0"/>
        <v>1</v>
      </c>
      <c r="N7">
        <f t="shared" si="0"/>
        <v>3</v>
      </c>
      <c r="O7">
        <f t="shared" si="0"/>
        <v>1</v>
      </c>
      <c r="P7">
        <f t="shared" si="0"/>
        <v>2</v>
      </c>
      <c r="Q7">
        <f t="shared" si="0"/>
        <v>2</v>
      </c>
      <c r="R7">
        <f t="shared" si="0"/>
        <v>0</v>
      </c>
      <c r="S7">
        <f t="shared" si="0"/>
        <v>0</v>
      </c>
      <c r="T7">
        <f t="shared" si="0"/>
        <v>0</v>
      </c>
      <c r="U7">
        <f t="shared" si="0"/>
        <v>0</v>
      </c>
      <c r="V7">
        <f t="shared" si="0"/>
        <v>0</v>
      </c>
      <c r="W7">
        <f t="shared" si="0"/>
        <v>0</v>
      </c>
      <c r="X7">
        <f t="shared" si="0"/>
        <v>0</v>
      </c>
      <c r="Y7">
        <f t="shared" si="0"/>
        <v>0</v>
      </c>
      <c r="Z7">
        <f t="shared" si="0"/>
        <v>0</v>
      </c>
      <c r="AA7">
        <f t="shared" si="0"/>
        <v>0</v>
      </c>
      <c r="AB7">
        <f t="shared" si="0"/>
        <v>0</v>
      </c>
      <c r="AC7">
        <f t="shared" si="0"/>
        <v>0</v>
      </c>
      <c r="AD7">
        <f t="shared" si="0"/>
        <v>0</v>
      </c>
      <c r="AE7">
        <f t="shared" si="0"/>
        <v>0</v>
      </c>
      <c r="AF7">
        <f t="shared" si="0"/>
        <v>0</v>
      </c>
      <c r="AG7">
        <f t="shared" si="0"/>
        <v>0</v>
      </c>
      <c r="AH7">
        <f t="shared" si="0"/>
        <v>0</v>
      </c>
      <c r="AI7">
        <f t="shared" si="0"/>
        <v>0</v>
      </c>
      <c r="AJ7">
        <f t="shared" si="0"/>
        <v>0</v>
      </c>
      <c r="AK7">
        <f t="shared" si="0"/>
        <v>0</v>
      </c>
      <c r="AL7">
        <f t="shared" si="0"/>
        <v>0</v>
      </c>
    </row>
    <row r="8" spans="2:38" x14ac:dyDescent="0.3">
      <c r="B8" t="s">
        <v>15</v>
      </c>
      <c r="C8">
        <v>7</v>
      </c>
      <c r="D8">
        <v>1</v>
      </c>
      <c r="E8">
        <v>0</v>
      </c>
      <c r="F8">
        <v>2</v>
      </c>
      <c r="G8">
        <v>0</v>
      </c>
      <c r="H8">
        <v>1</v>
      </c>
      <c r="I8">
        <v>0</v>
      </c>
      <c r="J8">
        <v>0</v>
      </c>
      <c r="K8">
        <v>1</v>
      </c>
      <c r="L8">
        <v>3</v>
      </c>
      <c r="M8">
        <v>1</v>
      </c>
      <c r="N8">
        <v>0</v>
      </c>
      <c r="O8">
        <v>0</v>
      </c>
      <c r="P8">
        <v>1</v>
      </c>
      <c r="Q8">
        <v>2</v>
      </c>
      <c r="R8">
        <v>1</v>
      </c>
      <c r="S8">
        <v>1</v>
      </c>
      <c r="T8">
        <v>5</v>
      </c>
      <c r="U8">
        <v>1</v>
      </c>
      <c r="V8">
        <v>1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>
        <v>0</v>
      </c>
      <c r="AE8">
        <v>1</v>
      </c>
      <c r="AF8">
        <v>1</v>
      </c>
      <c r="AG8">
        <v>1</v>
      </c>
      <c r="AH8">
        <v>0</v>
      </c>
      <c r="AI8">
        <v>2</v>
      </c>
      <c r="AJ8">
        <v>0</v>
      </c>
      <c r="AK8">
        <v>0</v>
      </c>
      <c r="AL8">
        <v>0</v>
      </c>
    </row>
    <row r="9" spans="2:38" x14ac:dyDescent="0.3">
      <c r="B9" t="s">
        <v>256</v>
      </c>
      <c r="C9">
        <v>8</v>
      </c>
      <c r="D9">
        <v>0</v>
      </c>
      <c r="E9">
        <v>1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1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2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0</v>
      </c>
      <c r="AE9">
        <v>0</v>
      </c>
      <c r="AF9">
        <v>0</v>
      </c>
      <c r="AG9">
        <v>0</v>
      </c>
      <c r="AH9">
        <v>1</v>
      </c>
      <c r="AI9">
        <v>0</v>
      </c>
      <c r="AJ9">
        <v>0</v>
      </c>
      <c r="AK9">
        <v>0</v>
      </c>
      <c r="AL9">
        <v>0</v>
      </c>
    </row>
    <row r="10" spans="2:38" x14ac:dyDescent="0.3">
      <c r="B10" t="s">
        <v>198</v>
      </c>
      <c r="C10">
        <f>C9+C8</f>
        <v>15</v>
      </c>
      <c r="D10">
        <f t="shared" ref="D10:AL10" si="1">D9+D8</f>
        <v>1</v>
      </c>
      <c r="E10">
        <f t="shared" si="1"/>
        <v>1</v>
      </c>
      <c r="F10">
        <f t="shared" si="1"/>
        <v>2</v>
      </c>
      <c r="G10">
        <f t="shared" si="1"/>
        <v>0</v>
      </c>
      <c r="H10">
        <f t="shared" si="1"/>
        <v>1</v>
      </c>
      <c r="I10">
        <f t="shared" si="1"/>
        <v>0</v>
      </c>
      <c r="J10">
        <f t="shared" si="1"/>
        <v>0</v>
      </c>
      <c r="K10">
        <f t="shared" si="1"/>
        <v>1</v>
      </c>
      <c r="L10">
        <f t="shared" si="1"/>
        <v>4</v>
      </c>
      <c r="M10">
        <f t="shared" si="1"/>
        <v>1</v>
      </c>
      <c r="N10">
        <f t="shared" si="1"/>
        <v>0</v>
      </c>
      <c r="O10">
        <f t="shared" si="1"/>
        <v>0</v>
      </c>
      <c r="P10">
        <f t="shared" si="1"/>
        <v>1</v>
      </c>
      <c r="Q10">
        <f t="shared" si="1"/>
        <v>2</v>
      </c>
      <c r="R10">
        <f t="shared" si="1"/>
        <v>1</v>
      </c>
      <c r="S10">
        <f t="shared" si="1"/>
        <v>1</v>
      </c>
      <c r="T10">
        <f t="shared" si="1"/>
        <v>5</v>
      </c>
      <c r="U10">
        <f t="shared" si="1"/>
        <v>1</v>
      </c>
      <c r="V10">
        <f t="shared" si="1"/>
        <v>3</v>
      </c>
      <c r="W10">
        <f t="shared" si="1"/>
        <v>0</v>
      </c>
      <c r="X10">
        <f t="shared" si="1"/>
        <v>0</v>
      </c>
      <c r="Y10">
        <f t="shared" si="1"/>
        <v>0</v>
      </c>
      <c r="Z10">
        <f t="shared" si="1"/>
        <v>0</v>
      </c>
      <c r="AA10">
        <f t="shared" si="1"/>
        <v>0</v>
      </c>
      <c r="AB10">
        <f t="shared" si="1"/>
        <v>0</v>
      </c>
      <c r="AC10">
        <f t="shared" si="1"/>
        <v>0</v>
      </c>
      <c r="AD10">
        <f t="shared" si="1"/>
        <v>0</v>
      </c>
      <c r="AE10">
        <f t="shared" si="1"/>
        <v>1</v>
      </c>
      <c r="AF10">
        <f t="shared" si="1"/>
        <v>1</v>
      </c>
      <c r="AG10">
        <f t="shared" si="1"/>
        <v>1</v>
      </c>
      <c r="AH10">
        <f t="shared" si="1"/>
        <v>1</v>
      </c>
      <c r="AI10">
        <f t="shared" si="1"/>
        <v>2</v>
      </c>
      <c r="AJ10">
        <f t="shared" si="1"/>
        <v>0</v>
      </c>
      <c r="AK10">
        <f t="shared" si="1"/>
        <v>0</v>
      </c>
      <c r="AL10">
        <f t="shared" si="1"/>
        <v>0</v>
      </c>
    </row>
    <row r="11" spans="2:38" x14ac:dyDescent="0.3">
      <c r="B11" t="s">
        <v>16</v>
      </c>
      <c r="C11">
        <v>5</v>
      </c>
      <c r="D11">
        <v>0</v>
      </c>
      <c r="E11">
        <v>0</v>
      </c>
      <c r="F11">
        <v>1</v>
      </c>
      <c r="G11">
        <v>0</v>
      </c>
      <c r="H11">
        <v>0</v>
      </c>
      <c r="I11">
        <v>0</v>
      </c>
      <c r="J11">
        <v>2</v>
      </c>
      <c r="K11">
        <v>0</v>
      </c>
      <c r="L11">
        <v>0</v>
      </c>
      <c r="M11">
        <v>1</v>
      </c>
      <c r="N11">
        <v>0</v>
      </c>
      <c r="O11">
        <v>1</v>
      </c>
      <c r="P11">
        <v>1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1</v>
      </c>
      <c r="X11">
        <v>1</v>
      </c>
      <c r="Y11">
        <v>1</v>
      </c>
      <c r="Z11">
        <v>1</v>
      </c>
      <c r="AA11">
        <v>1</v>
      </c>
      <c r="AB11">
        <v>1</v>
      </c>
      <c r="AC11">
        <v>1</v>
      </c>
      <c r="AD11">
        <v>4</v>
      </c>
      <c r="AE11">
        <v>0</v>
      </c>
      <c r="AF11">
        <v>0</v>
      </c>
      <c r="AG11">
        <v>0</v>
      </c>
      <c r="AH11">
        <v>0</v>
      </c>
      <c r="AI11">
        <v>0</v>
      </c>
      <c r="AJ11">
        <v>0</v>
      </c>
      <c r="AK11">
        <v>0</v>
      </c>
      <c r="AL11">
        <v>0</v>
      </c>
    </row>
    <row r="12" spans="2:38" x14ac:dyDescent="0.3">
      <c r="B12" t="s">
        <v>17</v>
      </c>
      <c r="C12">
        <v>5</v>
      </c>
      <c r="D12">
        <v>0</v>
      </c>
      <c r="E12">
        <v>0</v>
      </c>
      <c r="F12">
        <v>1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1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0</v>
      </c>
      <c r="AH12">
        <v>0</v>
      </c>
      <c r="AI12">
        <v>0</v>
      </c>
      <c r="AJ12">
        <v>0</v>
      </c>
      <c r="AK12">
        <v>0</v>
      </c>
      <c r="AL12">
        <v>0</v>
      </c>
    </row>
    <row r="13" spans="2:38" x14ac:dyDescent="0.3">
      <c r="B13" t="s">
        <v>257</v>
      </c>
      <c r="C13">
        <v>0</v>
      </c>
      <c r="D13">
        <v>1</v>
      </c>
      <c r="E13">
        <v>0</v>
      </c>
      <c r="F13">
        <v>1</v>
      </c>
      <c r="G13">
        <v>1</v>
      </c>
      <c r="H13">
        <v>1</v>
      </c>
      <c r="I13">
        <v>0</v>
      </c>
      <c r="J13">
        <v>0</v>
      </c>
      <c r="K13">
        <v>1</v>
      </c>
      <c r="L13">
        <v>1</v>
      </c>
      <c r="M13">
        <v>0</v>
      </c>
      <c r="N13">
        <v>1</v>
      </c>
      <c r="O13">
        <v>2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1</v>
      </c>
      <c r="AB13">
        <v>1</v>
      </c>
      <c r="AC13">
        <v>0</v>
      </c>
      <c r="AD13">
        <v>1</v>
      </c>
      <c r="AE13">
        <v>1</v>
      </c>
      <c r="AF13">
        <v>2</v>
      </c>
      <c r="AG13">
        <v>1</v>
      </c>
      <c r="AH13">
        <v>0</v>
      </c>
      <c r="AI13">
        <v>0</v>
      </c>
      <c r="AJ13">
        <v>1</v>
      </c>
      <c r="AK13">
        <v>1</v>
      </c>
      <c r="AL13">
        <v>1</v>
      </c>
    </row>
    <row r="15" spans="2:38" x14ac:dyDescent="0.3">
      <c r="C15" t="s">
        <v>325</v>
      </c>
    </row>
    <row r="16" spans="2:38" x14ac:dyDescent="0.3">
      <c r="C16" t="s">
        <v>331</v>
      </c>
    </row>
    <row r="18" spans="2:3" x14ac:dyDescent="0.3">
      <c r="C18" t="s">
        <v>326</v>
      </c>
    </row>
    <row r="20" spans="2:3" x14ac:dyDescent="0.3">
      <c r="B20" s="6" t="s">
        <v>254</v>
      </c>
    </row>
    <row r="21" spans="2:3" x14ac:dyDescent="0.3">
      <c r="B21" t="s">
        <v>14</v>
      </c>
      <c r="C21" t="s">
        <v>258</v>
      </c>
    </row>
    <row r="22" spans="2:3" x14ac:dyDescent="0.3">
      <c r="B22" t="s">
        <v>255</v>
      </c>
      <c r="C22" t="s">
        <v>259</v>
      </c>
    </row>
    <row r="23" spans="2:3" x14ac:dyDescent="0.3">
      <c r="B23" t="s">
        <v>15</v>
      </c>
      <c r="C23" t="s">
        <v>261</v>
      </c>
    </row>
    <row r="24" spans="2:3" x14ac:dyDescent="0.3">
      <c r="B24" t="s">
        <v>256</v>
      </c>
      <c r="C24" t="s">
        <v>262</v>
      </c>
    </row>
    <row r="25" spans="2:3" x14ac:dyDescent="0.3">
      <c r="B25" t="s">
        <v>16</v>
      </c>
      <c r="C25" t="s">
        <v>264</v>
      </c>
    </row>
    <row r="26" spans="2:3" x14ac:dyDescent="0.3">
      <c r="B26" t="s">
        <v>17</v>
      </c>
      <c r="C26" t="s">
        <v>265</v>
      </c>
    </row>
    <row r="27" spans="2:3" x14ac:dyDescent="0.3">
      <c r="B27" t="s">
        <v>257</v>
      </c>
      <c r="C27" t="s">
        <v>266</v>
      </c>
    </row>
  </sheetData>
  <pageMargins left="0.7" right="0.7" top="0.75" bottom="0.75" header="0.3" footer="0.3"/>
  <pageSetup paperSize="9" orientation="portrait" horizontalDpi="300" verticalDpi="300"/>
  <tableParts count="1">
    <tablePart r:id="rId1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B2:U31"/>
  <sheetViews>
    <sheetView zoomScaleNormal="100" workbookViewId="0"/>
  </sheetViews>
  <sheetFormatPr defaultColWidth="11.5546875" defaultRowHeight="14.4" x14ac:dyDescent="0.3"/>
  <cols>
    <col min="1" max="1" width="3.33203125" customWidth="1"/>
    <col min="4" max="4" width="12.109375" customWidth="1"/>
    <col min="5" max="5" width="17.109375" customWidth="1"/>
    <col min="6" max="6" width="18.44140625" customWidth="1"/>
    <col min="7" max="7" width="23.21875" customWidth="1"/>
    <col min="8" max="8" width="13.77734375" customWidth="1"/>
    <col min="9" max="9" width="13.109375" customWidth="1"/>
    <col min="10" max="10" width="14.21875" customWidth="1"/>
    <col min="11" max="11" width="13" customWidth="1"/>
    <col min="13" max="13" width="19" customWidth="1"/>
    <col min="14" max="14" width="18.5546875" customWidth="1"/>
    <col min="15" max="15" width="15.44140625" customWidth="1"/>
    <col min="16" max="16" width="19.77734375" customWidth="1"/>
    <col min="17" max="17" width="25.6640625" customWidth="1"/>
    <col min="18" max="18" width="21" customWidth="1"/>
    <col min="19" max="19" width="22" customWidth="1"/>
    <col min="20" max="20" width="12.33203125" customWidth="1"/>
    <col min="21" max="21" width="27.44140625" customWidth="1"/>
  </cols>
  <sheetData>
    <row r="2" spans="2:21" ht="25.8" x14ac:dyDescent="0.5">
      <c r="B2" s="8" t="s">
        <v>330</v>
      </c>
    </row>
    <row r="4" spans="2:21" x14ac:dyDescent="0.3">
      <c r="B4" t="s">
        <v>0</v>
      </c>
      <c r="C4" t="s">
        <v>13</v>
      </c>
      <c r="D4" t="s">
        <v>143</v>
      </c>
      <c r="E4" t="s">
        <v>144</v>
      </c>
      <c r="F4" t="s">
        <v>145</v>
      </c>
      <c r="G4" t="s">
        <v>327</v>
      </c>
      <c r="H4" t="s">
        <v>146</v>
      </c>
      <c r="I4" t="s">
        <v>124</v>
      </c>
      <c r="J4" t="s">
        <v>147</v>
      </c>
      <c r="K4" t="s">
        <v>148</v>
      </c>
      <c r="L4" t="s">
        <v>149</v>
      </c>
      <c r="M4" t="s">
        <v>150</v>
      </c>
      <c r="N4" t="s">
        <v>151</v>
      </c>
      <c r="O4" t="s">
        <v>152</v>
      </c>
      <c r="P4" t="s">
        <v>328</v>
      </c>
      <c r="Q4" t="s">
        <v>153</v>
      </c>
      <c r="R4" t="s">
        <v>329</v>
      </c>
      <c r="S4" t="s">
        <v>338</v>
      </c>
      <c r="T4" t="s">
        <v>154</v>
      </c>
      <c r="U4" t="s">
        <v>155</v>
      </c>
    </row>
    <row r="5" spans="2:21" x14ac:dyDescent="0.3">
      <c r="B5" t="s">
        <v>14</v>
      </c>
      <c r="C5">
        <v>3</v>
      </c>
      <c r="D5">
        <v>2</v>
      </c>
      <c r="E5">
        <v>3</v>
      </c>
      <c r="F5">
        <v>1</v>
      </c>
      <c r="G5">
        <v>3</v>
      </c>
      <c r="H5">
        <v>1</v>
      </c>
      <c r="I5">
        <v>1</v>
      </c>
      <c r="J5">
        <v>2</v>
      </c>
      <c r="K5">
        <v>4</v>
      </c>
      <c r="L5">
        <v>4</v>
      </c>
      <c r="M5">
        <v>5</v>
      </c>
      <c r="N5">
        <v>1</v>
      </c>
      <c r="O5">
        <v>6</v>
      </c>
      <c r="P5">
        <v>1</v>
      </c>
      <c r="Q5">
        <v>0</v>
      </c>
      <c r="R5">
        <v>0</v>
      </c>
      <c r="S5">
        <v>0</v>
      </c>
      <c r="T5">
        <v>0</v>
      </c>
      <c r="U5">
        <v>0</v>
      </c>
    </row>
    <row r="6" spans="2:21" x14ac:dyDescent="0.3">
      <c r="B6" t="s">
        <v>255</v>
      </c>
      <c r="C6">
        <v>6</v>
      </c>
      <c r="D6">
        <v>0</v>
      </c>
      <c r="E6">
        <v>2</v>
      </c>
      <c r="F6">
        <v>0</v>
      </c>
      <c r="G6">
        <v>1</v>
      </c>
      <c r="H6">
        <v>1</v>
      </c>
      <c r="I6">
        <v>0</v>
      </c>
      <c r="J6">
        <v>0</v>
      </c>
      <c r="K6">
        <v>1</v>
      </c>
      <c r="L6">
        <v>1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2</v>
      </c>
      <c r="U6">
        <v>0</v>
      </c>
    </row>
    <row r="7" spans="2:21" x14ac:dyDescent="0.3">
      <c r="B7" t="s">
        <v>199</v>
      </c>
      <c r="C7">
        <f>C6+C5</f>
        <v>9</v>
      </c>
      <c r="D7">
        <f t="shared" ref="D7:U7" si="0">D6+D5</f>
        <v>2</v>
      </c>
      <c r="E7">
        <f t="shared" si="0"/>
        <v>5</v>
      </c>
      <c r="F7">
        <f t="shared" si="0"/>
        <v>1</v>
      </c>
      <c r="G7">
        <f t="shared" si="0"/>
        <v>4</v>
      </c>
      <c r="H7">
        <f t="shared" si="0"/>
        <v>2</v>
      </c>
      <c r="I7">
        <f t="shared" si="0"/>
        <v>1</v>
      </c>
      <c r="J7">
        <f t="shared" si="0"/>
        <v>2</v>
      </c>
      <c r="K7">
        <f t="shared" si="0"/>
        <v>5</v>
      </c>
      <c r="L7">
        <f t="shared" si="0"/>
        <v>5</v>
      </c>
      <c r="M7">
        <f t="shared" si="0"/>
        <v>5</v>
      </c>
      <c r="N7">
        <f t="shared" si="0"/>
        <v>1</v>
      </c>
      <c r="O7">
        <f t="shared" si="0"/>
        <v>6</v>
      </c>
      <c r="P7">
        <f t="shared" si="0"/>
        <v>1</v>
      </c>
      <c r="Q7">
        <f t="shared" si="0"/>
        <v>0</v>
      </c>
      <c r="R7">
        <f t="shared" si="0"/>
        <v>0</v>
      </c>
      <c r="S7">
        <f t="shared" si="0"/>
        <v>0</v>
      </c>
      <c r="T7">
        <f t="shared" si="0"/>
        <v>2</v>
      </c>
      <c r="U7">
        <f t="shared" si="0"/>
        <v>0</v>
      </c>
    </row>
    <row r="8" spans="2:21" x14ac:dyDescent="0.3">
      <c r="B8" t="s">
        <v>15</v>
      </c>
      <c r="C8">
        <v>6</v>
      </c>
      <c r="D8">
        <v>0</v>
      </c>
      <c r="E8">
        <v>0</v>
      </c>
      <c r="F8">
        <v>1</v>
      </c>
      <c r="G8">
        <v>0</v>
      </c>
      <c r="H8">
        <v>2</v>
      </c>
      <c r="I8">
        <v>5</v>
      </c>
      <c r="J8">
        <v>0</v>
      </c>
      <c r="K8">
        <v>0</v>
      </c>
      <c r="L8">
        <v>0</v>
      </c>
      <c r="M8">
        <v>0</v>
      </c>
      <c r="N8">
        <v>0</v>
      </c>
      <c r="O8">
        <v>1</v>
      </c>
      <c r="P8">
        <v>0</v>
      </c>
      <c r="Q8">
        <v>1</v>
      </c>
      <c r="R8">
        <v>2</v>
      </c>
      <c r="S8">
        <v>2</v>
      </c>
      <c r="T8">
        <v>0</v>
      </c>
      <c r="U8">
        <v>2</v>
      </c>
    </row>
    <row r="9" spans="2:21" x14ac:dyDescent="0.3">
      <c r="B9" t="s">
        <v>256</v>
      </c>
      <c r="C9">
        <v>10</v>
      </c>
      <c r="D9">
        <v>0</v>
      </c>
      <c r="E9">
        <v>0</v>
      </c>
      <c r="F9">
        <v>0</v>
      </c>
      <c r="G9">
        <v>0</v>
      </c>
      <c r="H9">
        <v>4</v>
      </c>
      <c r="I9">
        <v>2</v>
      </c>
      <c r="J9">
        <v>0</v>
      </c>
      <c r="K9">
        <v>0</v>
      </c>
      <c r="L9">
        <v>0</v>
      </c>
      <c r="M9">
        <v>0</v>
      </c>
      <c r="N9">
        <v>1</v>
      </c>
      <c r="O9">
        <v>0</v>
      </c>
      <c r="P9">
        <v>0</v>
      </c>
      <c r="Q9">
        <v>0</v>
      </c>
      <c r="R9">
        <v>3</v>
      </c>
      <c r="S9">
        <v>0</v>
      </c>
      <c r="T9">
        <v>1</v>
      </c>
      <c r="U9">
        <v>0</v>
      </c>
    </row>
    <row r="10" spans="2:21" x14ac:dyDescent="0.3">
      <c r="B10" t="s">
        <v>198</v>
      </c>
      <c r="C10">
        <f>C9+C8</f>
        <v>16</v>
      </c>
      <c r="D10">
        <f t="shared" ref="D10:U10" si="1">D9+D8</f>
        <v>0</v>
      </c>
      <c r="E10">
        <f t="shared" si="1"/>
        <v>0</v>
      </c>
      <c r="F10">
        <f t="shared" si="1"/>
        <v>1</v>
      </c>
      <c r="G10">
        <f t="shared" si="1"/>
        <v>0</v>
      </c>
      <c r="H10">
        <f t="shared" si="1"/>
        <v>6</v>
      </c>
      <c r="I10">
        <f t="shared" si="1"/>
        <v>7</v>
      </c>
      <c r="J10">
        <f t="shared" si="1"/>
        <v>0</v>
      </c>
      <c r="K10">
        <f t="shared" si="1"/>
        <v>0</v>
      </c>
      <c r="L10">
        <f t="shared" si="1"/>
        <v>0</v>
      </c>
      <c r="M10">
        <f t="shared" si="1"/>
        <v>0</v>
      </c>
      <c r="N10">
        <f t="shared" si="1"/>
        <v>1</v>
      </c>
      <c r="O10">
        <f t="shared" si="1"/>
        <v>1</v>
      </c>
      <c r="P10">
        <f t="shared" si="1"/>
        <v>0</v>
      </c>
      <c r="Q10">
        <f t="shared" si="1"/>
        <v>1</v>
      </c>
      <c r="R10">
        <f t="shared" si="1"/>
        <v>5</v>
      </c>
      <c r="S10">
        <f t="shared" si="1"/>
        <v>2</v>
      </c>
      <c r="T10">
        <f t="shared" si="1"/>
        <v>1</v>
      </c>
      <c r="U10">
        <f t="shared" si="1"/>
        <v>2</v>
      </c>
    </row>
    <row r="11" spans="2:21" x14ac:dyDescent="0.3">
      <c r="B11" t="s">
        <v>16</v>
      </c>
      <c r="C11">
        <v>10</v>
      </c>
      <c r="D11">
        <v>0</v>
      </c>
      <c r="E11">
        <v>1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1</v>
      </c>
      <c r="S11">
        <v>0</v>
      </c>
      <c r="T11">
        <v>0</v>
      </c>
      <c r="U11">
        <v>0</v>
      </c>
    </row>
    <row r="12" spans="2:21" x14ac:dyDescent="0.3">
      <c r="B12" t="s">
        <v>17</v>
      </c>
      <c r="C12">
        <v>7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</row>
    <row r="13" spans="2:21" x14ac:dyDescent="0.3">
      <c r="B13" t="s">
        <v>257</v>
      </c>
      <c r="C13">
        <v>3</v>
      </c>
      <c r="D13">
        <v>0</v>
      </c>
      <c r="E13">
        <v>0</v>
      </c>
      <c r="F13">
        <v>0</v>
      </c>
      <c r="G13">
        <v>1</v>
      </c>
      <c r="H13">
        <v>1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</row>
    <row r="15" spans="2:21" x14ac:dyDescent="0.3">
      <c r="C15" t="s">
        <v>325</v>
      </c>
    </row>
    <row r="16" spans="2:21" x14ac:dyDescent="0.3">
      <c r="C16" t="s">
        <v>332</v>
      </c>
    </row>
    <row r="17" spans="2:18" x14ac:dyDescent="0.3">
      <c r="R17" s="1"/>
    </row>
    <row r="18" spans="2:18" x14ac:dyDescent="0.3">
      <c r="C18" t="s">
        <v>326</v>
      </c>
      <c r="F18" s="1"/>
    </row>
    <row r="20" spans="2:18" x14ac:dyDescent="0.3">
      <c r="B20" s="6" t="s">
        <v>254</v>
      </c>
    </row>
    <row r="21" spans="2:18" x14ac:dyDescent="0.3">
      <c r="B21" t="s">
        <v>14</v>
      </c>
      <c r="C21" t="s">
        <v>258</v>
      </c>
    </row>
    <row r="22" spans="2:18" x14ac:dyDescent="0.3">
      <c r="B22" t="s">
        <v>255</v>
      </c>
      <c r="C22" t="s">
        <v>259</v>
      </c>
    </row>
    <row r="23" spans="2:18" x14ac:dyDescent="0.3">
      <c r="B23" t="s">
        <v>15</v>
      </c>
      <c r="C23" t="s">
        <v>261</v>
      </c>
    </row>
    <row r="24" spans="2:18" x14ac:dyDescent="0.3">
      <c r="B24" t="s">
        <v>256</v>
      </c>
      <c r="C24" t="s">
        <v>262</v>
      </c>
    </row>
    <row r="25" spans="2:18" x14ac:dyDescent="0.3">
      <c r="B25" t="s">
        <v>16</v>
      </c>
      <c r="C25" t="s">
        <v>264</v>
      </c>
    </row>
    <row r="26" spans="2:18" x14ac:dyDescent="0.3">
      <c r="B26" t="s">
        <v>17</v>
      </c>
      <c r="C26" t="s">
        <v>265</v>
      </c>
    </row>
    <row r="27" spans="2:18" x14ac:dyDescent="0.3">
      <c r="B27" t="s">
        <v>257</v>
      </c>
      <c r="C27" t="s">
        <v>266</v>
      </c>
    </row>
    <row r="29" spans="2:18" x14ac:dyDescent="0.3">
      <c r="B29" t="s">
        <v>333</v>
      </c>
      <c r="C29" t="s">
        <v>334</v>
      </c>
    </row>
    <row r="30" spans="2:18" x14ac:dyDescent="0.3">
      <c r="B30" t="s">
        <v>335</v>
      </c>
      <c r="C30" t="s">
        <v>336</v>
      </c>
    </row>
    <row r="31" spans="2:18" x14ac:dyDescent="0.3">
      <c r="B31" t="s">
        <v>152</v>
      </c>
      <c r="C31" t="s">
        <v>337</v>
      </c>
    </row>
  </sheetData>
  <pageMargins left="0.7" right="0.7" top="0.75" bottom="0.75" header="0.3" footer="0.3"/>
  <pageSetup paperSize="9" orientation="portrait" horizontalDpi="300" verticalDpi="300" r:id="rId1"/>
  <tableParts count="1">
    <tablePart r:id="rId2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B2:X27"/>
  <sheetViews>
    <sheetView workbookViewId="0"/>
  </sheetViews>
  <sheetFormatPr defaultColWidth="11.5546875" defaultRowHeight="14.4" x14ac:dyDescent="0.3"/>
  <cols>
    <col min="1" max="1" width="3.33203125" customWidth="1"/>
    <col min="4" max="4" width="16.88671875" customWidth="1"/>
    <col min="5" max="5" width="18.33203125" customWidth="1"/>
    <col min="6" max="6" width="20.33203125" customWidth="1"/>
    <col min="7" max="7" width="24.44140625" customWidth="1"/>
    <col min="9" max="9" width="19.6640625" customWidth="1"/>
    <col min="10" max="10" width="13.5546875" customWidth="1"/>
    <col min="11" max="11" width="12.88671875" customWidth="1"/>
    <col min="12" max="12" width="13.109375" customWidth="1"/>
    <col min="13" max="13" width="13.77734375" customWidth="1"/>
    <col min="14" max="14" width="19.44140625" customWidth="1"/>
    <col min="16" max="16" width="30.88671875" customWidth="1"/>
    <col min="17" max="17" width="21.109375" customWidth="1"/>
    <col min="18" max="18" width="23.5546875" customWidth="1"/>
    <col min="20" max="20" width="16" customWidth="1"/>
    <col min="21" max="21" width="23.109375" customWidth="1"/>
    <col min="22" max="22" width="12.21875" customWidth="1"/>
    <col min="23" max="23" width="15.109375" customWidth="1"/>
    <col min="24" max="24" width="12.6640625" customWidth="1"/>
  </cols>
  <sheetData>
    <row r="2" spans="2:24" ht="25.8" x14ac:dyDescent="0.5">
      <c r="B2" s="20" t="s">
        <v>339</v>
      </c>
    </row>
    <row r="4" spans="2:24" x14ac:dyDescent="0.3">
      <c r="B4" t="s">
        <v>0</v>
      </c>
      <c r="C4" t="s">
        <v>13</v>
      </c>
      <c r="D4" t="s">
        <v>156</v>
      </c>
      <c r="E4" t="s">
        <v>157</v>
      </c>
      <c r="F4" t="s">
        <v>158</v>
      </c>
      <c r="G4" t="s">
        <v>159</v>
      </c>
      <c r="H4" t="s">
        <v>160</v>
      </c>
      <c r="I4" t="s">
        <v>161</v>
      </c>
      <c r="J4" t="s">
        <v>162</v>
      </c>
      <c r="K4" t="s">
        <v>163</v>
      </c>
      <c r="L4" t="s">
        <v>164</v>
      </c>
      <c r="M4" t="s">
        <v>165</v>
      </c>
      <c r="N4" t="s">
        <v>166</v>
      </c>
      <c r="O4" t="s">
        <v>167</v>
      </c>
      <c r="P4" t="s">
        <v>168</v>
      </c>
      <c r="Q4" t="s">
        <v>169</v>
      </c>
      <c r="R4" t="s">
        <v>170</v>
      </c>
      <c r="S4" t="s">
        <v>171</v>
      </c>
      <c r="T4" t="s">
        <v>172</v>
      </c>
      <c r="U4" t="s">
        <v>173</v>
      </c>
      <c r="V4" t="s">
        <v>174</v>
      </c>
      <c r="W4" t="s">
        <v>175</v>
      </c>
      <c r="X4" t="s">
        <v>176</v>
      </c>
    </row>
    <row r="5" spans="2:24" x14ac:dyDescent="0.3">
      <c r="B5" t="s">
        <v>14</v>
      </c>
      <c r="C5">
        <v>5</v>
      </c>
      <c r="D5">
        <v>2</v>
      </c>
      <c r="E5">
        <v>4</v>
      </c>
      <c r="F5">
        <v>1</v>
      </c>
      <c r="G5">
        <v>1</v>
      </c>
      <c r="H5">
        <v>2</v>
      </c>
      <c r="I5">
        <v>5</v>
      </c>
      <c r="J5">
        <v>7</v>
      </c>
      <c r="K5">
        <v>3</v>
      </c>
      <c r="L5">
        <v>3</v>
      </c>
      <c r="M5">
        <v>3</v>
      </c>
      <c r="N5">
        <v>1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</row>
    <row r="6" spans="2:24" x14ac:dyDescent="0.3">
      <c r="B6" t="s">
        <v>255</v>
      </c>
      <c r="C6">
        <v>3</v>
      </c>
      <c r="D6">
        <v>0</v>
      </c>
      <c r="E6">
        <v>4</v>
      </c>
      <c r="F6">
        <v>0</v>
      </c>
      <c r="G6">
        <v>1</v>
      </c>
      <c r="H6">
        <v>2</v>
      </c>
      <c r="I6">
        <v>1</v>
      </c>
      <c r="J6">
        <v>4</v>
      </c>
      <c r="K6">
        <v>0</v>
      </c>
      <c r="L6">
        <v>0</v>
      </c>
      <c r="M6">
        <v>1</v>
      </c>
      <c r="N6">
        <v>2</v>
      </c>
      <c r="O6">
        <v>0</v>
      </c>
      <c r="P6">
        <v>1</v>
      </c>
      <c r="Q6">
        <v>0</v>
      </c>
      <c r="R6">
        <v>0</v>
      </c>
      <c r="S6">
        <v>0</v>
      </c>
      <c r="T6">
        <v>0</v>
      </c>
      <c r="U6">
        <v>5</v>
      </c>
      <c r="V6">
        <v>2</v>
      </c>
      <c r="W6">
        <v>0</v>
      </c>
      <c r="X6">
        <v>0</v>
      </c>
    </row>
    <row r="7" spans="2:24" x14ac:dyDescent="0.3">
      <c r="B7" t="s">
        <v>199</v>
      </c>
      <c r="C7">
        <f>C6+C5</f>
        <v>8</v>
      </c>
      <c r="D7">
        <f t="shared" ref="D7:X7" si="0">D6+D5</f>
        <v>2</v>
      </c>
      <c r="E7">
        <f t="shared" si="0"/>
        <v>8</v>
      </c>
      <c r="F7">
        <f t="shared" si="0"/>
        <v>1</v>
      </c>
      <c r="G7">
        <f t="shared" si="0"/>
        <v>2</v>
      </c>
      <c r="H7">
        <f t="shared" si="0"/>
        <v>4</v>
      </c>
      <c r="I7">
        <f t="shared" si="0"/>
        <v>6</v>
      </c>
      <c r="J7">
        <f t="shared" si="0"/>
        <v>11</v>
      </c>
      <c r="K7">
        <f t="shared" si="0"/>
        <v>3</v>
      </c>
      <c r="L7">
        <f t="shared" si="0"/>
        <v>3</v>
      </c>
      <c r="M7">
        <f t="shared" si="0"/>
        <v>4</v>
      </c>
      <c r="N7">
        <f t="shared" si="0"/>
        <v>3</v>
      </c>
      <c r="O7">
        <f t="shared" si="0"/>
        <v>0</v>
      </c>
      <c r="P7">
        <f t="shared" si="0"/>
        <v>1</v>
      </c>
      <c r="Q7">
        <f t="shared" si="0"/>
        <v>0</v>
      </c>
      <c r="R7">
        <f t="shared" si="0"/>
        <v>0</v>
      </c>
      <c r="S7">
        <f t="shared" si="0"/>
        <v>0</v>
      </c>
      <c r="T7">
        <f t="shared" si="0"/>
        <v>0</v>
      </c>
      <c r="U7">
        <f t="shared" si="0"/>
        <v>5</v>
      </c>
      <c r="V7">
        <f t="shared" si="0"/>
        <v>2</v>
      </c>
      <c r="W7">
        <f t="shared" si="0"/>
        <v>0</v>
      </c>
      <c r="X7">
        <f t="shared" si="0"/>
        <v>0</v>
      </c>
    </row>
    <row r="8" spans="2:24" x14ac:dyDescent="0.3">
      <c r="B8" t="s">
        <v>15</v>
      </c>
      <c r="C8">
        <v>2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5</v>
      </c>
      <c r="P8">
        <v>11</v>
      </c>
      <c r="Q8">
        <v>4</v>
      </c>
      <c r="R8">
        <v>1</v>
      </c>
      <c r="S8">
        <v>5</v>
      </c>
      <c r="T8">
        <v>2</v>
      </c>
      <c r="U8">
        <v>0</v>
      </c>
      <c r="V8">
        <v>0</v>
      </c>
      <c r="W8">
        <v>1</v>
      </c>
      <c r="X8">
        <v>0</v>
      </c>
    </row>
    <row r="9" spans="2:24" x14ac:dyDescent="0.3">
      <c r="B9" t="s">
        <v>256</v>
      </c>
      <c r="C9">
        <v>2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5</v>
      </c>
      <c r="Q9">
        <v>2</v>
      </c>
      <c r="R9">
        <v>0</v>
      </c>
      <c r="S9">
        <v>4</v>
      </c>
      <c r="T9">
        <v>7</v>
      </c>
      <c r="U9">
        <v>0</v>
      </c>
      <c r="V9">
        <v>0</v>
      </c>
      <c r="W9">
        <v>0</v>
      </c>
      <c r="X9">
        <v>5</v>
      </c>
    </row>
    <row r="10" spans="2:24" x14ac:dyDescent="0.3">
      <c r="B10" t="s">
        <v>198</v>
      </c>
      <c r="C10">
        <f t="shared" ref="C10:W10" si="1">C9+C8</f>
        <v>4</v>
      </c>
      <c r="D10">
        <f t="shared" si="1"/>
        <v>0</v>
      </c>
      <c r="E10">
        <f t="shared" si="1"/>
        <v>0</v>
      </c>
      <c r="F10">
        <f t="shared" si="1"/>
        <v>0</v>
      </c>
      <c r="G10">
        <f t="shared" si="1"/>
        <v>0</v>
      </c>
      <c r="H10">
        <f t="shared" si="1"/>
        <v>0</v>
      </c>
      <c r="I10">
        <f t="shared" si="1"/>
        <v>0</v>
      </c>
      <c r="J10">
        <f t="shared" si="1"/>
        <v>0</v>
      </c>
      <c r="K10">
        <f t="shared" si="1"/>
        <v>0</v>
      </c>
      <c r="L10">
        <f t="shared" si="1"/>
        <v>0</v>
      </c>
      <c r="M10">
        <f t="shared" si="1"/>
        <v>0</v>
      </c>
      <c r="N10">
        <f t="shared" si="1"/>
        <v>0</v>
      </c>
      <c r="O10">
        <f t="shared" si="1"/>
        <v>5</v>
      </c>
      <c r="P10">
        <f t="shared" si="1"/>
        <v>16</v>
      </c>
      <c r="Q10">
        <f t="shared" si="1"/>
        <v>6</v>
      </c>
      <c r="R10">
        <f t="shared" si="1"/>
        <v>1</v>
      </c>
      <c r="S10">
        <f t="shared" si="1"/>
        <v>9</v>
      </c>
      <c r="T10">
        <f t="shared" si="1"/>
        <v>9</v>
      </c>
      <c r="U10">
        <f t="shared" si="1"/>
        <v>0</v>
      </c>
      <c r="V10">
        <f t="shared" si="1"/>
        <v>0</v>
      </c>
      <c r="W10">
        <f t="shared" si="1"/>
        <v>1</v>
      </c>
      <c r="X10">
        <f>X9+X8</f>
        <v>5</v>
      </c>
    </row>
    <row r="11" spans="2:24" x14ac:dyDescent="0.3">
      <c r="B11" t="s">
        <v>16</v>
      </c>
      <c r="C11">
        <v>7</v>
      </c>
      <c r="D11">
        <v>0</v>
      </c>
      <c r="E11">
        <v>1</v>
      </c>
      <c r="F11">
        <v>0</v>
      </c>
      <c r="G11">
        <v>0</v>
      </c>
      <c r="H11">
        <v>0</v>
      </c>
      <c r="I11">
        <v>0</v>
      </c>
      <c r="J11">
        <v>0</v>
      </c>
      <c r="K11">
        <v>1</v>
      </c>
      <c r="L11">
        <v>0</v>
      </c>
      <c r="M11">
        <v>1</v>
      </c>
      <c r="N11">
        <v>0</v>
      </c>
      <c r="O11">
        <v>0</v>
      </c>
      <c r="P11">
        <v>2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</row>
    <row r="12" spans="2:24" x14ac:dyDescent="0.3">
      <c r="B12" t="s">
        <v>17</v>
      </c>
      <c r="C12">
        <v>3</v>
      </c>
      <c r="D12">
        <v>0</v>
      </c>
      <c r="E12">
        <v>0</v>
      </c>
      <c r="F12">
        <v>1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1</v>
      </c>
      <c r="O12">
        <v>0</v>
      </c>
      <c r="P12">
        <v>1</v>
      </c>
      <c r="Q12">
        <v>0</v>
      </c>
      <c r="R12">
        <v>0</v>
      </c>
      <c r="S12">
        <v>0</v>
      </c>
      <c r="T12">
        <v>0</v>
      </c>
      <c r="U12">
        <v>1</v>
      </c>
      <c r="V12">
        <v>1</v>
      </c>
      <c r="W12">
        <v>0</v>
      </c>
      <c r="X12">
        <v>0</v>
      </c>
    </row>
    <row r="13" spans="2:24" x14ac:dyDescent="0.3">
      <c r="B13" t="s">
        <v>257</v>
      </c>
      <c r="C13">
        <v>1</v>
      </c>
      <c r="D13">
        <v>1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1</v>
      </c>
      <c r="N13">
        <v>1</v>
      </c>
      <c r="O13">
        <v>0</v>
      </c>
      <c r="P13">
        <v>0</v>
      </c>
      <c r="Q13">
        <v>0</v>
      </c>
      <c r="R13">
        <v>0</v>
      </c>
      <c r="S13">
        <v>2</v>
      </c>
      <c r="T13">
        <v>1</v>
      </c>
      <c r="U13">
        <v>1</v>
      </c>
      <c r="V13">
        <v>0</v>
      </c>
      <c r="W13">
        <v>0</v>
      </c>
      <c r="X13">
        <v>0</v>
      </c>
    </row>
    <row r="15" spans="2:24" x14ac:dyDescent="0.3">
      <c r="C15" t="s">
        <v>325</v>
      </c>
    </row>
    <row r="16" spans="2:24" x14ac:dyDescent="0.3">
      <c r="C16" t="s">
        <v>340</v>
      </c>
    </row>
    <row r="18" spans="2:3" x14ac:dyDescent="0.3">
      <c r="C18" t="s">
        <v>326</v>
      </c>
    </row>
    <row r="20" spans="2:3" x14ac:dyDescent="0.3">
      <c r="B20" s="6" t="s">
        <v>254</v>
      </c>
    </row>
    <row r="21" spans="2:3" x14ac:dyDescent="0.3">
      <c r="B21" t="s">
        <v>14</v>
      </c>
      <c r="C21" t="s">
        <v>258</v>
      </c>
    </row>
    <row r="22" spans="2:3" x14ac:dyDescent="0.3">
      <c r="B22" t="s">
        <v>255</v>
      </c>
      <c r="C22" t="s">
        <v>259</v>
      </c>
    </row>
    <row r="23" spans="2:3" x14ac:dyDescent="0.3">
      <c r="B23" t="s">
        <v>15</v>
      </c>
      <c r="C23" t="s">
        <v>261</v>
      </c>
    </row>
    <row r="24" spans="2:3" x14ac:dyDescent="0.3">
      <c r="B24" t="s">
        <v>256</v>
      </c>
      <c r="C24" t="s">
        <v>262</v>
      </c>
    </row>
    <row r="25" spans="2:3" x14ac:dyDescent="0.3">
      <c r="B25" t="s">
        <v>16</v>
      </c>
      <c r="C25" t="s">
        <v>264</v>
      </c>
    </row>
    <row r="26" spans="2:3" x14ac:dyDescent="0.3">
      <c r="B26" t="s">
        <v>17</v>
      </c>
      <c r="C26" t="s">
        <v>265</v>
      </c>
    </row>
    <row r="27" spans="2:3" x14ac:dyDescent="0.3">
      <c r="B27" t="s">
        <v>257</v>
      </c>
      <c r="C27" t="s">
        <v>266</v>
      </c>
    </row>
  </sheetData>
  <pageMargins left="0.7" right="0.7" top="0.75" bottom="0.75" header="0.3" footer="0.3"/>
  <pageSetup paperSize="9" orientation="portrait" horizontalDpi="300" verticalDpi="300"/>
  <tableParts count="1">
    <tablePart r:id="rId1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B2:J27"/>
  <sheetViews>
    <sheetView workbookViewId="0"/>
  </sheetViews>
  <sheetFormatPr defaultColWidth="11.5546875" defaultRowHeight="14.4" x14ac:dyDescent="0.3"/>
  <cols>
    <col min="1" max="1" width="3.33203125" customWidth="1"/>
    <col min="4" max="5" width="14.88671875" customWidth="1"/>
    <col min="6" max="6" width="27.88671875" customWidth="1"/>
    <col min="7" max="7" width="18.77734375" customWidth="1"/>
    <col min="8" max="8" width="15" customWidth="1"/>
    <col min="9" max="9" width="23.88671875" customWidth="1"/>
  </cols>
  <sheetData>
    <row r="2" spans="2:10" ht="25.8" x14ac:dyDescent="0.5">
      <c r="B2" s="20" t="s">
        <v>341</v>
      </c>
    </row>
    <row r="4" spans="2:10" x14ac:dyDescent="0.3">
      <c r="B4" t="s">
        <v>0</v>
      </c>
      <c r="C4" t="s">
        <v>13</v>
      </c>
      <c r="D4" t="s">
        <v>177</v>
      </c>
      <c r="E4" t="s">
        <v>178</v>
      </c>
      <c r="F4" t="s">
        <v>179</v>
      </c>
      <c r="G4" t="s">
        <v>180</v>
      </c>
      <c r="H4" t="s">
        <v>181</v>
      </c>
      <c r="I4" t="s">
        <v>182</v>
      </c>
      <c r="J4" t="s">
        <v>183</v>
      </c>
    </row>
    <row r="5" spans="2:10" x14ac:dyDescent="0.3">
      <c r="B5" t="s">
        <v>14</v>
      </c>
      <c r="C5">
        <v>4</v>
      </c>
      <c r="D5">
        <v>1</v>
      </c>
      <c r="E5">
        <v>2</v>
      </c>
      <c r="F5">
        <v>2</v>
      </c>
      <c r="G5">
        <v>3</v>
      </c>
      <c r="H5">
        <v>11</v>
      </c>
      <c r="I5">
        <v>8</v>
      </c>
      <c r="J5">
        <v>0</v>
      </c>
    </row>
    <row r="6" spans="2:10" x14ac:dyDescent="0.3">
      <c r="B6" t="s">
        <v>255</v>
      </c>
      <c r="C6">
        <v>6</v>
      </c>
      <c r="D6">
        <v>0</v>
      </c>
      <c r="E6">
        <v>0</v>
      </c>
      <c r="F6">
        <v>0</v>
      </c>
      <c r="G6">
        <v>1</v>
      </c>
      <c r="H6">
        <v>4</v>
      </c>
      <c r="I6">
        <v>4</v>
      </c>
      <c r="J6">
        <v>0</v>
      </c>
    </row>
    <row r="7" spans="2:10" x14ac:dyDescent="0.3">
      <c r="B7" t="s">
        <v>199</v>
      </c>
      <c r="C7">
        <f>C6+C5</f>
        <v>10</v>
      </c>
      <c r="D7">
        <f t="shared" ref="D7:J7" si="0">D6+D5</f>
        <v>1</v>
      </c>
      <c r="E7">
        <f t="shared" si="0"/>
        <v>2</v>
      </c>
      <c r="F7">
        <f t="shared" si="0"/>
        <v>2</v>
      </c>
      <c r="G7">
        <f t="shared" si="0"/>
        <v>4</v>
      </c>
      <c r="H7">
        <f t="shared" si="0"/>
        <v>15</v>
      </c>
      <c r="I7">
        <f t="shared" si="0"/>
        <v>12</v>
      </c>
      <c r="J7">
        <f t="shared" si="0"/>
        <v>0</v>
      </c>
    </row>
    <row r="8" spans="2:10" x14ac:dyDescent="0.3">
      <c r="B8" t="s">
        <v>15</v>
      </c>
      <c r="C8">
        <v>16</v>
      </c>
      <c r="D8">
        <v>0</v>
      </c>
      <c r="E8">
        <v>0</v>
      </c>
      <c r="F8">
        <v>3</v>
      </c>
      <c r="G8">
        <v>0</v>
      </c>
      <c r="H8">
        <v>0</v>
      </c>
      <c r="I8">
        <v>0</v>
      </c>
      <c r="J8">
        <v>2</v>
      </c>
    </row>
    <row r="9" spans="2:10" x14ac:dyDescent="0.3">
      <c r="B9" t="s">
        <v>256</v>
      </c>
      <c r="C9">
        <v>9</v>
      </c>
      <c r="D9">
        <v>0</v>
      </c>
      <c r="E9">
        <v>0</v>
      </c>
      <c r="F9">
        <v>2</v>
      </c>
      <c r="G9">
        <v>0</v>
      </c>
      <c r="H9">
        <v>0</v>
      </c>
      <c r="I9">
        <v>0</v>
      </c>
      <c r="J9">
        <v>1</v>
      </c>
    </row>
    <row r="10" spans="2:10" x14ac:dyDescent="0.3">
      <c r="B10" t="s">
        <v>198</v>
      </c>
      <c r="C10">
        <f>C9+C8</f>
        <v>25</v>
      </c>
      <c r="D10">
        <f t="shared" ref="D10:J10" si="1">D9+D8</f>
        <v>0</v>
      </c>
      <c r="E10">
        <f t="shared" si="1"/>
        <v>0</v>
      </c>
      <c r="F10">
        <f t="shared" si="1"/>
        <v>5</v>
      </c>
      <c r="G10">
        <f t="shared" si="1"/>
        <v>0</v>
      </c>
      <c r="H10">
        <f t="shared" si="1"/>
        <v>0</v>
      </c>
      <c r="I10">
        <f t="shared" si="1"/>
        <v>0</v>
      </c>
      <c r="J10">
        <f t="shared" si="1"/>
        <v>3</v>
      </c>
    </row>
    <row r="11" spans="2:10" x14ac:dyDescent="0.3">
      <c r="B11" t="s">
        <v>16</v>
      </c>
      <c r="C11">
        <v>9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2</v>
      </c>
    </row>
    <row r="12" spans="2:10" x14ac:dyDescent="0.3">
      <c r="B12" t="s">
        <v>17</v>
      </c>
      <c r="C12">
        <v>5</v>
      </c>
      <c r="D12">
        <v>0</v>
      </c>
      <c r="E12">
        <v>0</v>
      </c>
      <c r="F12">
        <v>0</v>
      </c>
      <c r="G12">
        <v>0</v>
      </c>
      <c r="H12">
        <v>1</v>
      </c>
      <c r="I12">
        <v>1</v>
      </c>
      <c r="J12">
        <v>0</v>
      </c>
    </row>
    <row r="13" spans="2:10" x14ac:dyDescent="0.3">
      <c r="B13" t="s">
        <v>257</v>
      </c>
      <c r="C13">
        <v>4</v>
      </c>
      <c r="D13">
        <v>0</v>
      </c>
      <c r="E13">
        <v>0</v>
      </c>
      <c r="F13">
        <v>0</v>
      </c>
      <c r="G13">
        <v>0</v>
      </c>
      <c r="H13">
        <v>1</v>
      </c>
      <c r="I13">
        <v>0</v>
      </c>
      <c r="J13">
        <v>0</v>
      </c>
    </row>
    <row r="15" spans="2:10" x14ac:dyDescent="0.3">
      <c r="C15" t="s">
        <v>325</v>
      </c>
    </row>
    <row r="16" spans="2:10" x14ac:dyDescent="0.3">
      <c r="C16" t="s">
        <v>342</v>
      </c>
    </row>
    <row r="18" spans="2:3" x14ac:dyDescent="0.3">
      <c r="C18" t="s">
        <v>326</v>
      </c>
    </row>
    <row r="20" spans="2:3" x14ac:dyDescent="0.3">
      <c r="B20" s="6" t="s">
        <v>254</v>
      </c>
    </row>
    <row r="21" spans="2:3" x14ac:dyDescent="0.3">
      <c r="B21" t="s">
        <v>14</v>
      </c>
      <c r="C21" t="s">
        <v>258</v>
      </c>
    </row>
    <row r="22" spans="2:3" x14ac:dyDescent="0.3">
      <c r="B22" t="s">
        <v>255</v>
      </c>
      <c r="C22" t="s">
        <v>259</v>
      </c>
    </row>
    <row r="23" spans="2:3" x14ac:dyDescent="0.3">
      <c r="B23" t="s">
        <v>15</v>
      </c>
      <c r="C23" t="s">
        <v>261</v>
      </c>
    </row>
    <row r="24" spans="2:3" x14ac:dyDescent="0.3">
      <c r="B24" t="s">
        <v>256</v>
      </c>
      <c r="C24" t="s">
        <v>262</v>
      </c>
    </row>
    <row r="25" spans="2:3" x14ac:dyDescent="0.3">
      <c r="B25" t="s">
        <v>16</v>
      </c>
      <c r="C25" t="s">
        <v>264</v>
      </c>
    </row>
    <row r="26" spans="2:3" x14ac:dyDescent="0.3">
      <c r="B26" t="s">
        <v>17</v>
      </c>
      <c r="C26" t="s">
        <v>265</v>
      </c>
    </row>
    <row r="27" spans="2:3" x14ac:dyDescent="0.3">
      <c r="B27" t="s">
        <v>257</v>
      </c>
      <c r="C27" t="s">
        <v>266</v>
      </c>
    </row>
  </sheetData>
  <pageMargins left="0.7" right="0.7" top="0.75" bottom="0.75" header="0.3" footer="0.3"/>
  <pageSetup paperSize="9" orientation="portrait" horizontalDpi="300" verticalDpi="300"/>
  <tableParts count="1">
    <tablePart r:id="rId1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B2:AC40"/>
  <sheetViews>
    <sheetView workbookViewId="0"/>
  </sheetViews>
  <sheetFormatPr defaultColWidth="11.5546875" defaultRowHeight="14.4" x14ac:dyDescent="0.3"/>
  <cols>
    <col min="1" max="1" width="3.33203125" customWidth="1"/>
    <col min="4" max="4" width="14.44140625" customWidth="1"/>
    <col min="5" max="5" width="21.44140625" customWidth="1"/>
    <col min="6" max="6" width="29.5546875" customWidth="1"/>
    <col min="7" max="7" width="20.44140625" customWidth="1"/>
    <col min="8" max="8" width="21.109375" customWidth="1"/>
    <col min="9" max="9" width="18.88671875" customWidth="1"/>
    <col min="10" max="10" width="18.6640625" customWidth="1"/>
    <col min="12" max="12" width="24.21875" customWidth="1"/>
    <col min="13" max="14" width="13.5546875" customWidth="1"/>
    <col min="15" max="15" width="15.33203125" customWidth="1"/>
    <col min="17" max="17" width="22.77734375" customWidth="1"/>
    <col min="18" max="18" width="20.6640625" customWidth="1"/>
    <col min="19" max="19" width="13.88671875" customWidth="1"/>
    <col min="20" max="20" width="18.77734375" customWidth="1"/>
    <col min="21" max="21" width="18.44140625" customWidth="1"/>
    <col min="22" max="22" width="16.5546875" customWidth="1"/>
    <col min="23" max="23" width="23" customWidth="1"/>
    <col min="24" max="24" width="19.21875" customWidth="1"/>
    <col min="25" max="25" width="19.6640625" customWidth="1"/>
    <col min="26" max="26" width="15.6640625" customWidth="1"/>
    <col min="27" max="27" width="19.109375" customWidth="1"/>
    <col min="28" max="28" width="25.33203125" customWidth="1"/>
  </cols>
  <sheetData>
    <row r="2" spans="2:29" ht="25.8" x14ac:dyDescent="0.5">
      <c r="B2" s="20" t="s">
        <v>343</v>
      </c>
      <c r="C2" s="20"/>
    </row>
    <row r="4" spans="2:29" x14ac:dyDescent="0.3">
      <c r="B4" t="s">
        <v>0</v>
      </c>
      <c r="C4" t="s">
        <v>13</v>
      </c>
      <c r="D4" t="s">
        <v>346</v>
      </c>
      <c r="E4" t="s">
        <v>348</v>
      </c>
      <c r="F4" t="s">
        <v>347</v>
      </c>
      <c r="G4" t="s">
        <v>345</v>
      </c>
      <c r="H4" t="s">
        <v>185</v>
      </c>
      <c r="I4" t="s">
        <v>349</v>
      </c>
      <c r="J4" t="s">
        <v>186</v>
      </c>
      <c r="K4" t="s">
        <v>104</v>
      </c>
      <c r="L4" t="s">
        <v>187</v>
      </c>
      <c r="M4" t="s">
        <v>188</v>
      </c>
      <c r="N4" t="s">
        <v>350</v>
      </c>
      <c r="O4" t="s">
        <v>230</v>
      </c>
      <c r="P4" t="s">
        <v>351</v>
      </c>
      <c r="Q4" t="s">
        <v>189</v>
      </c>
      <c r="R4" t="s">
        <v>352</v>
      </c>
      <c r="S4" t="s">
        <v>353</v>
      </c>
      <c r="T4" t="s">
        <v>180</v>
      </c>
      <c r="U4" t="s">
        <v>354</v>
      </c>
      <c r="V4" t="s">
        <v>355</v>
      </c>
      <c r="W4" t="s">
        <v>356</v>
      </c>
      <c r="X4" t="s">
        <v>357</v>
      </c>
      <c r="Y4" t="s">
        <v>358</v>
      </c>
      <c r="Z4" t="s">
        <v>359</v>
      </c>
      <c r="AA4" t="s">
        <v>360</v>
      </c>
      <c r="AB4" t="s">
        <v>361</v>
      </c>
      <c r="AC4" s="4" t="s">
        <v>184</v>
      </c>
    </row>
    <row r="5" spans="2:29" x14ac:dyDescent="0.3">
      <c r="B5" t="s">
        <v>14</v>
      </c>
      <c r="C5">
        <v>0</v>
      </c>
      <c r="D5">
        <v>1</v>
      </c>
      <c r="E5">
        <v>1</v>
      </c>
      <c r="F5">
        <v>6</v>
      </c>
      <c r="G5">
        <v>1</v>
      </c>
      <c r="H5">
        <v>1</v>
      </c>
      <c r="I5">
        <v>9</v>
      </c>
      <c r="J5">
        <v>6</v>
      </c>
      <c r="K5">
        <v>4</v>
      </c>
      <c r="L5">
        <v>1</v>
      </c>
      <c r="M5">
        <v>2</v>
      </c>
      <c r="N5">
        <v>3</v>
      </c>
      <c r="O5">
        <v>1</v>
      </c>
      <c r="P5">
        <v>2</v>
      </c>
      <c r="Q5">
        <v>1</v>
      </c>
      <c r="R5">
        <v>3</v>
      </c>
      <c r="S5">
        <v>1</v>
      </c>
      <c r="T5">
        <v>1</v>
      </c>
      <c r="U5">
        <v>1</v>
      </c>
      <c r="V5">
        <v>3</v>
      </c>
      <c r="W5">
        <v>2</v>
      </c>
      <c r="X5">
        <v>2</v>
      </c>
      <c r="Y5">
        <v>2</v>
      </c>
      <c r="Z5">
        <v>4</v>
      </c>
      <c r="AA5">
        <v>1</v>
      </c>
      <c r="AB5">
        <v>0</v>
      </c>
      <c r="AC5">
        <v>1</v>
      </c>
    </row>
    <row r="6" spans="2:29" x14ac:dyDescent="0.3">
      <c r="B6" t="s">
        <v>255</v>
      </c>
      <c r="C6">
        <v>0</v>
      </c>
      <c r="D6">
        <v>0</v>
      </c>
      <c r="E6">
        <v>0</v>
      </c>
      <c r="F6">
        <v>0</v>
      </c>
      <c r="G6">
        <v>0</v>
      </c>
      <c r="H6">
        <v>2</v>
      </c>
      <c r="I6">
        <v>1</v>
      </c>
      <c r="J6">
        <v>5</v>
      </c>
      <c r="K6">
        <v>0</v>
      </c>
      <c r="L6">
        <v>1</v>
      </c>
      <c r="M6">
        <v>0</v>
      </c>
      <c r="N6">
        <v>1</v>
      </c>
      <c r="O6">
        <v>1</v>
      </c>
      <c r="P6">
        <v>2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2</v>
      </c>
      <c r="X6">
        <v>1</v>
      </c>
      <c r="Y6">
        <v>0</v>
      </c>
      <c r="Z6">
        <v>1</v>
      </c>
      <c r="AA6">
        <v>0</v>
      </c>
      <c r="AB6">
        <v>1</v>
      </c>
      <c r="AC6">
        <v>1</v>
      </c>
    </row>
    <row r="7" spans="2:29" x14ac:dyDescent="0.3">
      <c r="B7" t="s">
        <v>199</v>
      </c>
      <c r="C7">
        <f>C6+C5</f>
        <v>0</v>
      </c>
      <c r="D7">
        <f t="shared" ref="D7:AC7" si="0">D6+D5</f>
        <v>1</v>
      </c>
      <c r="E7">
        <f t="shared" si="0"/>
        <v>1</v>
      </c>
      <c r="F7">
        <f t="shared" si="0"/>
        <v>6</v>
      </c>
      <c r="G7">
        <f t="shared" si="0"/>
        <v>1</v>
      </c>
      <c r="H7">
        <f t="shared" si="0"/>
        <v>3</v>
      </c>
      <c r="I7">
        <f t="shared" si="0"/>
        <v>10</v>
      </c>
      <c r="J7">
        <f t="shared" si="0"/>
        <v>11</v>
      </c>
      <c r="K7">
        <f t="shared" si="0"/>
        <v>4</v>
      </c>
      <c r="L7">
        <f t="shared" si="0"/>
        <v>2</v>
      </c>
      <c r="M7">
        <f t="shared" si="0"/>
        <v>2</v>
      </c>
      <c r="N7">
        <f t="shared" si="0"/>
        <v>4</v>
      </c>
      <c r="O7">
        <f t="shared" si="0"/>
        <v>2</v>
      </c>
      <c r="P7">
        <f t="shared" si="0"/>
        <v>4</v>
      </c>
      <c r="Q7">
        <f t="shared" si="0"/>
        <v>1</v>
      </c>
      <c r="R7">
        <f t="shared" si="0"/>
        <v>3</v>
      </c>
      <c r="S7">
        <f t="shared" si="0"/>
        <v>1</v>
      </c>
      <c r="T7">
        <f t="shared" si="0"/>
        <v>1</v>
      </c>
      <c r="U7">
        <f t="shared" si="0"/>
        <v>1</v>
      </c>
      <c r="V7">
        <f t="shared" si="0"/>
        <v>3</v>
      </c>
      <c r="W7">
        <f t="shared" si="0"/>
        <v>4</v>
      </c>
      <c r="X7">
        <f t="shared" si="0"/>
        <v>3</v>
      </c>
      <c r="Y7">
        <f t="shared" si="0"/>
        <v>2</v>
      </c>
      <c r="Z7">
        <f t="shared" si="0"/>
        <v>5</v>
      </c>
      <c r="AA7">
        <f t="shared" si="0"/>
        <v>1</v>
      </c>
      <c r="AB7">
        <f t="shared" si="0"/>
        <v>1</v>
      </c>
      <c r="AC7">
        <f t="shared" si="0"/>
        <v>2</v>
      </c>
    </row>
    <row r="8" spans="2:29" x14ac:dyDescent="0.3">
      <c r="B8" t="s">
        <v>15</v>
      </c>
      <c r="C8">
        <v>20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</row>
    <row r="9" spans="2:29" x14ac:dyDescent="0.3">
      <c r="B9" t="s">
        <v>256</v>
      </c>
      <c r="C9">
        <v>12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</row>
    <row r="10" spans="2:29" x14ac:dyDescent="0.3">
      <c r="B10" t="s">
        <v>198</v>
      </c>
      <c r="C10">
        <f>C9+C8</f>
        <v>32</v>
      </c>
      <c r="D10">
        <f t="shared" ref="D10:AC10" si="1">D9+D8</f>
        <v>0</v>
      </c>
      <c r="E10">
        <f t="shared" si="1"/>
        <v>0</v>
      </c>
      <c r="F10">
        <f t="shared" si="1"/>
        <v>0</v>
      </c>
      <c r="G10">
        <f t="shared" si="1"/>
        <v>0</v>
      </c>
      <c r="H10">
        <f t="shared" si="1"/>
        <v>0</v>
      </c>
      <c r="I10">
        <f t="shared" si="1"/>
        <v>0</v>
      </c>
      <c r="J10">
        <f t="shared" si="1"/>
        <v>0</v>
      </c>
      <c r="K10">
        <f t="shared" si="1"/>
        <v>0</v>
      </c>
      <c r="L10">
        <f t="shared" si="1"/>
        <v>0</v>
      </c>
      <c r="M10">
        <f t="shared" si="1"/>
        <v>0</v>
      </c>
      <c r="N10">
        <f t="shared" si="1"/>
        <v>0</v>
      </c>
      <c r="O10">
        <f t="shared" si="1"/>
        <v>0</v>
      </c>
      <c r="P10">
        <f t="shared" si="1"/>
        <v>0</v>
      </c>
      <c r="Q10">
        <f t="shared" si="1"/>
        <v>0</v>
      </c>
      <c r="R10">
        <f t="shared" si="1"/>
        <v>0</v>
      </c>
      <c r="S10">
        <f t="shared" si="1"/>
        <v>0</v>
      </c>
      <c r="T10">
        <f t="shared" si="1"/>
        <v>0</v>
      </c>
      <c r="U10">
        <f t="shared" si="1"/>
        <v>0</v>
      </c>
      <c r="V10">
        <f t="shared" si="1"/>
        <v>0</v>
      </c>
      <c r="W10">
        <f t="shared" si="1"/>
        <v>0</v>
      </c>
      <c r="X10">
        <f t="shared" si="1"/>
        <v>0</v>
      </c>
      <c r="Y10">
        <f t="shared" si="1"/>
        <v>0</v>
      </c>
      <c r="Z10">
        <f t="shared" si="1"/>
        <v>0</v>
      </c>
      <c r="AA10">
        <f t="shared" si="1"/>
        <v>0</v>
      </c>
      <c r="AB10">
        <f t="shared" si="1"/>
        <v>0</v>
      </c>
      <c r="AC10">
        <f t="shared" si="1"/>
        <v>0</v>
      </c>
    </row>
    <row r="11" spans="2:29" x14ac:dyDescent="0.3">
      <c r="B11" t="s">
        <v>16</v>
      </c>
      <c r="C11">
        <v>10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1</v>
      </c>
      <c r="AA11">
        <v>0</v>
      </c>
      <c r="AB11">
        <v>0</v>
      </c>
      <c r="AC11">
        <v>0</v>
      </c>
    </row>
    <row r="12" spans="2:29" x14ac:dyDescent="0.3">
      <c r="B12" t="s">
        <v>17</v>
      </c>
      <c r="C12">
        <v>5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2</v>
      </c>
    </row>
    <row r="13" spans="2:29" x14ac:dyDescent="0.3">
      <c r="B13" t="s">
        <v>257</v>
      </c>
      <c r="C13">
        <v>4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1</v>
      </c>
      <c r="K13">
        <v>0</v>
      </c>
      <c r="L13">
        <v>0</v>
      </c>
      <c r="M13">
        <v>0</v>
      </c>
      <c r="N13">
        <v>0</v>
      </c>
      <c r="O13">
        <v>0</v>
      </c>
      <c r="P13">
        <v>1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</row>
    <row r="15" spans="2:29" x14ac:dyDescent="0.3">
      <c r="C15" t="s">
        <v>325</v>
      </c>
    </row>
    <row r="16" spans="2:29" x14ac:dyDescent="0.3">
      <c r="C16" t="s">
        <v>344</v>
      </c>
    </row>
    <row r="18" spans="2:13" x14ac:dyDescent="0.3">
      <c r="C18" t="s">
        <v>326</v>
      </c>
    </row>
    <row r="20" spans="2:13" ht="25.8" x14ac:dyDescent="0.5">
      <c r="B20" s="8" t="s">
        <v>362</v>
      </c>
      <c r="K20" s="1"/>
    </row>
    <row r="21" spans="2:13" ht="14.4" customHeight="1" x14ac:dyDescent="0.5">
      <c r="B21" s="8"/>
      <c r="K21" s="1"/>
    </row>
    <row r="22" spans="2:13" x14ac:dyDescent="0.3">
      <c r="B22" t="s">
        <v>383</v>
      </c>
      <c r="C22" t="s">
        <v>231</v>
      </c>
      <c r="D22" t="s">
        <v>363</v>
      </c>
      <c r="K22" s="1"/>
      <c r="M22" t="s">
        <v>240</v>
      </c>
    </row>
    <row r="23" spans="2:13" x14ac:dyDescent="0.3">
      <c r="B23" t="s">
        <v>232</v>
      </c>
      <c r="C23">
        <v>11</v>
      </c>
      <c r="D23" s="1">
        <f t="shared" ref="D23:D28" si="2">C23/30</f>
        <v>0.36666666666666664</v>
      </c>
      <c r="K23" s="1"/>
      <c r="M23" t="s">
        <v>239</v>
      </c>
    </row>
    <row r="24" spans="2:13" x14ac:dyDescent="0.3">
      <c r="B24" t="s">
        <v>233</v>
      </c>
      <c r="C24">
        <v>7</v>
      </c>
      <c r="D24" s="1">
        <f t="shared" si="2"/>
        <v>0.23333333333333334</v>
      </c>
      <c r="K24" s="1"/>
      <c r="M24" t="s">
        <v>238</v>
      </c>
    </row>
    <row r="25" spans="2:13" x14ac:dyDescent="0.3">
      <c r="B25" t="s">
        <v>234</v>
      </c>
      <c r="C25">
        <v>8</v>
      </c>
      <c r="D25" s="1">
        <f t="shared" si="2"/>
        <v>0.26666666666666666</v>
      </c>
      <c r="K25" s="1"/>
      <c r="M25" t="s">
        <v>237</v>
      </c>
    </row>
    <row r="26" spans="2:13" x14ac:dyDescent="0.3">
      <c r="B26" t="s">
        <v>365</v>
      </c>
      <c r="C26">
        <v>10</v>
      </c>
      <c r="D26" s="1">
        <f t="shared" si="2"/>
        <v>0.33333333333333331</v>
      </c>
      <c r="K26" s="1"/>
      <c r="M26" t="s">
        <v>236</v>
      </c>
    </row>
    <row r="27" spans="2:13" x14ac:dyDescent="0.3">
      <c r="B27" t="s">
        <v>364</v>
      </c>
      <c r="C27">
        <v>5</v>
      </c>
      <c r="D27" s="1">
        <f t="shared" si="2"/>
        <v>0.16666666666666666</v>
      </c>
    </row>
    <row r="28" spans="2:13" x14ac:dyDescent="0.3">
      <c r="B28" t="s">
        <v>235</v>
      </c>
      <c r="C28">
        <v>14</v>
      </c>
      <c r="D28" s="1">
        <f t="shared" si="2"/>
        <v>0.46666666666666667</v>
      </c>
      <c r="K28" s="1"/>
      <c r="M28" t="s">
        <v>250</v>
      </c>
    </row>
    <row r="29" spans="2:13" x14ac:dyDescent="0.3">
      <c r="K29" s="1"/>
    </row>
    <row r="31" spans="2:13" x14ac:dyDescent="0.3">
      <c r="C31" t="s">
        <v>326</v>
      </c>
    </row>
    <row r="33" spans="2:3" x14ac:dyDescent="0.3">
      <c r="B33" s="6" t="s">
        <v>254</v>
      </c>
    </row>
    <row r="34" spans="2:3" x14ac:dyDescent="0.3">
      <c r="B34" t="s">
        <v>14</v>
      </c>
      <c r="C34" t="s">
        <v>258</v>
      </c>
    </row>
    <row r="35" spans="2:3" x14ac:dyDescent="0.3">
      <c r="B35" t="s">
        <v>255</v>
      </c>
      <c r="C35" t="s">
        <v>259</v>
      </c>
    </row>
    <row r="36" spans="2:3" x14ac:dyDescent="0.3">
      <c r="B36" t="s">
        <v>15</v>
      </c>
      <c r="C36" t="s">
        <v>261</v>
      </c>
    </row>
    <row r="37" spans="2:3" x14ac:dyDescent="0.3">
      <c r="B37" t="s">
        <v>256</v>
      </c>
      <c r="C37" t="s">
        <v>262</v>
      </c>
    </row>
    <row r="38" spans="2:3" x14ac:dyDescent="0.3">
      <c r="B38" t="s">
        <v>16</v>
      </c>
      <c r="C38" t="s">
        <v>264</v>
      </c>
    </row>
    <row r="39" spans="2:3" x14ac:dyDescent="0.3">
      <c r="B39" t="s">
        <v>17</v>
      </c>
      <c r="C39" t="s">
        <v>265</v>
      </c>
    </row>
    <row r="40" spans="2:3" x14ac:dyDescent="0.3">
      <c r="B40" t="s">
        <v>257</v>
      </c>
      <c r="C40" t="s">
        <v>266</v>
      </c>
    </row>
  </sheetData>
  <pageMargins left="0.7" right="0.7" top="0.75" bottom="0.75" header="0.3" footer="0.3"/>
  <pageSetup paperSize="9" orientation="portrait" horizontalDpi="300" verticalDpi="300"/>
  <tableParts count="2">
    <tablePart r:id="rId1"/>
    <tablePart r:id="rId2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B2:R50"/>
  <sheetViews>
    <sheetView tabSelected="1" workbookViewId="0"/>
  </sheetViews>
  <sheetFormatPr defaultColWidth="11.5546875" defaultRowHeight="14.4" x14ac:dyDescent="0.3"/>
  <cols>
    <col min="1" max="1" width="3.33203125" customWidth="1"/>
    <col min="3" max="3" width="15.21875" customWidth="1"/>
    <col min="5" max="5" width="21.6640625" customWidth="1"/>
    <col min="6" max="6" width="14.109375" customWidth="1"/>
    <col min="7" max="7" width="17.109375" customWidth="1"/>
    <col min="8" max="8" width="21.77734375" customWidth="1"/>
    <col min="9" max="9" width="27.109375" customWidth="1"/>
    <col min="10" max="10" width="22.77734375" customWidth="1"/>
    <col min="11" max="11" width="22.5546875" customWidth="1"/>
    <col min="12" max="12" width="21.109375" customWidth="1"/>
    <col min="13" max="13" width="20.44140625" customWidth="1"/>
    <col min="14" max="14" width="21.44140625" customWidth="1"/>
    <col min="15" max="15" width="21.5546875" customWidth="1"/>
    <col min="16" max="16" width="16.33203125" customWidth="1"/>
    <col min="17" max="17" width="20.77734375" customWidth="1"/>
    <col min="18" max="18" width="16.88671875" customWidth="1"/>
  </cols>
  <sheetData>
    <row r="2" spans="2:18" ht="25.8" x14ac:dyDescent="0.5">
      <c r="B2" s="20" t="s">
        <v>366</v>
      </c>
    </row>
    <row r="4" spans="2:18" x14ac:dyDescent="0.3">
      <c r="B4" t="s">
        <v>0</v>
      </c>
      <c r="C4" t="s">
        <v>13</v>
      </c>
      <c r="D4" t="s">
        <v>381</v>
      </c>
      <c r="E4" t="s">
        <v>380</v>
      </c>
      <c r="F4" t="s">
        <v>379</v>
      </c>
      <c r="G4" t="s">
        <v>378</v>
      </c>
      <c r="H4" t="s">
        <v>377</v>
      </c>
      <c r="I4" t="s">
        <v>376</v>
      </c>
      <c r="J4" t="s">
        <v>375</v>
      </c>
      <c r="K4" t="s">
        <v>374</v>
      </c>
      <c r="L4" t="s">
        <v>373</v>
      </c>
      <c r="M4" t="s">
        <v>367</v>
      </c>
      <c r="N4" t="s">
        <v>368</v>
      </c>
      <c r="O4" t="s">
        <v>369</v>
      </c>
      <c r="P4" t="s">
        <v>370</v>
      </c>
      <c r="Q4" t="s">
        <v>371</v>
      </c>
      <c r="R4" t="s">
        <v>372</v>
      </c>
    </row>
    <row r="5" spans="2:18" x14ac:dyDescent="0.3">
      <c r="B5" t="s">
        <v>14</v>
      </c>
      <c r="C5">
        <v>18</v>
      </c>
      <c r="D5">
        <v>1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</row>
    <row r="6" spans="2:18" x14ac:dyDescent="0.3">
      <c r="B6" t="s">
        <v>255</v>
      </c>
      <c r="C6">
        <v>9</v>
      </c>
      <c r="D6">
        <v>0</v>
      </c>
      <c r="E6">
        <v>0</v>
      </c>
      <c r="F6">
        <v>0</v>
      </c>
      <c r="G6">
        <v>1</v>
      </c>
      <c r="H6">
        <v>0</v>
      </c>
      <c r="I6">
        <v>0</v>
      </c>
      <c r="J6">
        <v>0</v>
      </c>
      <c r="K6">
        <v>0</v>
      </c>
      <c r="L6">
        <v>0</v>
      </c>
      <c r="M6">
        <v>1</v>
      </c>
      <c r="N6">
        <v>0</v>
      </c>
      <c r="O6">
        <v>0</v>
      </c>
      <c r="P6">
        <v>0</v>
      </c>
      <c r="Q6">
        <v>0</v>
      </c>
      <c r="R6">
        <v>0</v>
      </c>
    </row>
    <row r="7" spans="2:18" x14ac:dyDescent="0.3">
      <c r="B7" t="s">
        <v>199</v>
      </c>
      <c r="C7">
        <f>C6+C5</f>
        <v>27</v>
      </c>
      <c r="D7">
        <f>D6+D5</f>
        <v>1</v>
      </c>
      <c r="E7">
        <f t="shared" ref="E7:R7" si="0">E6+E5</f>
        <v>0</v>
      </c>
      <c r="F7">
        <f t="shared" si="0"/>
        <v>0</v>
      </c>
      <c r="G7">
        <f t="shared" si="0"/>
        <v>1</v>
      </c>
      <c r="H7">
        <f t="shared" si="0"/>
        <v>0</v>
      </c>
      <c r="I7">
        <f t="shared" si="0"/>
        <v>0</v>
      </c>
      <c r="J7">
        <f t="shared" si="0"/>
        <v>0</v>
      </c>
      <c r="K7">
        <f t="shared" si="0"/>
        <v>0</v>
      </c>
      <c r="L7">
        <f t="shared" si="0"/>
        <v>0</v>
      </c>
      <c r="M7">
        <f t="shared" si="0"/>
        <v>1</v>
      </c>
      <c r="N7">
        <f t="shared" si="0"/>
        <v>0</v>
      </c>
      <c r="O7">
        <f t="shared" si="0"/>
        <v>0</v>
      </c>
      <c r="P7">
        <f t="shared" si="0"/>
        <v>0</v>
      </c>
      <c r="Q7">
        <f t="shared" si="0"/>
        <v>0</v>
      </c>
      <c r="R7">
        <f t="shared" si="0"/>
        <v>0</v>
      </c>
    </row>
    <row r="8" spans="2:18" x14ac:dyDescent="0.3">
      <c r="B8" t="s">
        <v>15</v>
      </c>
      <c r="C8">
        <v>9</v>
      </c>
      <c r="D8">
        <v>0</v>
      </c>
      <c r="E8">
        <v>4</v>
      </c>
      <c r="F8">
        <v>1</v>
      </c>
      <c r="G8">
        <v>3</v>
      </c>
      <c r="H8">
        <v>5</v>
      </c>
      <c r="I8">
        <v>4</v>
      </c>
      <c r="J8">
        <v>3</v>
      </c>
      <c r="K8">
        <v>0</v>
      </c>
      <c r="L8">
        <v>0</v>
      </c>
      <c r="M8">
        <v>1</v>
      </c>
      <c r="N8">
        <v>0</v>
      </c>
      <c r="O8">
        <v>1</v>
      </c>
      <c r="P8">
        <v>1</v>
      </c>
      <c r="Q8">
        <v>0</v>
      </c>
      <c r="R8">
        <v>0</v>
      </c>
    </row>
    <row r="9" spans="2:18" x14ac:dyDescent="0.3">
      <c r="B9" t="s">
        <v>256</v>
      </c>
      <c r="C9">
        <v>3</v>
      </c>
      <c r="D9">
        <v>0</v>
      </c>
      <c r="E9">
        <v>1</v>
      </c>
      <c r="F9">
        <v>1</v>
      </c>
      <c r="G9">
        <v>5</v>
      </c>
      <c r="H9">
        <v>0</v>
      </c>
      <c r="I9">
        <v>1</v>
      </c>
      <c r="J9">
        <v>2</v>
      </c>
      <c r="K9">
        <v>2</v>
      </c>
      <c r="L9">
        <v>0</v>
      </c>
      <c r="M9">
        <v>2</v>
      </c>
      <c r="N9">
        <v>1</v>
      </c>
      <c r="O9">
        <v>1</v>
      </c>
      <c r="P9">
        <v>3</v>
      </c>
      <c r="Q9">
        <v>0</v>
      </c>
      <c r="R9">
        <v>0</v>
      </c>
    </row>
    <row r="10" spans="2:18" x14ac:dyDescent="0.3">
      <c r="B10" t="s">
        <v>198</v>
      </c>
      <c r="C10">
        <f>C9+C8</f>
        <v>12</v>
      </c>
      <c r="D10">
        <f t="shared" ref="D10:Q10" si="1">D9+D8</f>
        <v>0</v>
      </c>
      <c r="E10">
        <f t="shared" si="1"/>
        <v>5</v>
      </c>
      <c r="F10">
        <f t="shared" si="1"/>
        <v>2</v>
      </c>
      <c r="G10">
        <f t="shared" si="1"/>
        <v>8</v>
      </c>
      <c r="H10">
        <f t="shared" si="1"/>
        <v>5</v>
      </c>
      <c r="I10">
        <f t="shared" si="1"/>
        <v>5</v>
      </c>
      <c r="J10">
        <f t="shared" si="1"/>
        <v>5</v>
      </c>
      <c r="K10">
        <f t="shared" si="1"/>
        <v>2</v>
      </c>
      <c r="L10">
        <f t="shared" si="1"/>
        <v>0</v>
      </c>
      <c r="M10">
        <f t="shared" si="1"/>
        <v>3</v>
      </c>
      <c r="N10">
        <f t="shared" si="1"/>
        <v>1</v>
      </c>
      <c r="O10">
        <f t="shared" si="1"/>
        <v>2</v>
      </c>
      <c r="P10">
        <f t="shared" si="1"/>
        <v>4</v>
      </c>
      <c r="Q10">
        <f t="shared" si="1"/>
        <v>0</v>
      </c>
      <c r="R10">
        <f>R9+R8</f>
        <v>0</v>
      </c>
    </row>
    <row r="11" spans="2:18" x14ac:dyDescent="0.3">
      <c r="B11" t="s">
        <v>16</v>
      </c>
      <c r="C11">
        <v>8</v>
      </c>
      <c r="D11">
        <v>0</v>
      </c>
      <c r="E11">
        <v>0</v>
      </c>
      <c r="F11">
        <v>0</v>
      </c>
      <c r="G11">
        <v>0</v>
      </c>
      <c r="H11">
        <v>0</v>
      </c>
      <c r="I11">
        <v>1</v>
      </c>
      <c r="J11">
        <v>0</v>
      </c>
      <c r="K11">
        <v>2</v>
      </c>
      <c r="L11">
        <v>2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</row>
    <row r="12" spans="2:18" x14ac:dyDescent="0.3">
      <c r="B12" t="s">
        <v>17</v>
      </c>
      <c r="C12">
        <v>7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</row>
    <row r="13" spans="2:18" x14ac:dyDescent="0.3">
      <c r="B13" t="s">
        <v>257</v>
      </c>
      <c r="C13">
        <v>1</v>
      </c>
      <c r="D13">
        <v>0</v>
      </c>
      <c r="E13">
        <v>0</v>
      </c>
      <c r="F13">
        <v>0</v>
      </c>
      <c r="G13">
        <v>0</v>
      </c>
      <c r="H13">
        <v>0</v>
      </c>
      <c r="I13">
        <v>1</v>
      </c>
      <c r="J13">
        <v>1</v>
      </c>
      <c r="K13">
        <v>0</v>
      </c>
      <c r="L13">
        <v>0</v>
      </c>
      <c r="M13">
        <v>3</v>
      </c>
      <c r="N13">
        <v>0</v>
      </c>
      <c r="O13">
        <v>1</v>
      </c>
      <c r="P13">
        <v>1</v>
      </c>
      <c r="Q13">
        <v>1</v>
      </c>
      <c r="R13">
        <v>1</v>
      </c>
    </row>
    <row r="14" spans="2:18" x14ac:dyDescent="0.3">
      <c r="G14" s="1"/>
      <c r="H14" s="1"/>
    </row>
    <row r="15" spans="2:18" ht="25.8" x14ac:dyDescent="0.5">
      <c r="B15" s="8" t="s">
        <v>384</v>
      </c>
      <c r="D15" s="1"/>
    </row>
    <row r="16" spans="2:18" x14ac:dyDescent="0.3">
      <c r="N16" s="1"/>
    </row>
    <row r="17" spans="2:11" x14ac:dyDescent="0.3">
      <c r="B17" t="s">
        <v>0</v>
      </c>
      <c r="C17" t="s">
        <v>13</v>
      </c>
      <c r="D17" t="s">
        <v>190</v>
      </c>
      <c r="E17" t="s">
        <v>191</v>
      </c>
      <c r="F17" t="s">
        <v>192</v>
      </c>
      <c r="G17" t="s">
        <v>193</v>
      </c>
      <c r="H17" t="s">
        <v>194</v>
      </c>
      <c r="I17" t="s">
        <v>195</v>
      </c>
      <c r="J17" t="s">
        <v>196</v>
      </c>
    </row>
    <row r="18" spans="2:11" x14ac:dyDescent="0.3">
      <c r="B18" t="s">
        <v>14</v>
      </c>
      <c r="C18">
        <v>18</v>
      </c>
      <c r="D18">
        <v>1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 s="1"/>
    </row>
    <row r="19" spans="2:11" x14ac:dyDescent="0.3">
      <c r="B19" t="s">
        <v>15</v>
      </c>
      <c r="C19">
        <v>16</v>
      </c>
      <c r="D19">
        <v>0</v>
      </c>
      <c r="E19">
        <v>1</v>
      </c>
      <c r="F19">
        <v>1</v>
      </c>
      <c r="G19">
        <v>2</v>
      </c>
      <c r="H19">
        <v>1</v>
      </c>
      <c r="I19">
        <v>0</v>
      </c>
      <c r="J19">
        <v>0</v>
      </c>
      <c r="K19" s="1"/>
    </row>
    <row r="20" spans="2:11" x14ac:dyDescent="0.3">
      <c r="B20" t="s">
        <v>16</v>
      </c>
      <c r="C20">
        <v>8</v>
      </c>
      <c r="D20">
        <v>1</v>
      </c>
      <c r="E20">
        <v>0</v>
      </c>
      <c r="F20">
        <v>0</v>
      </c>
      <c r="G20">
        <v>0</v>
      </c>
      <c r="H20">
        <v>0</v>
      </c>
      <c r="I20">
        <v>1</v>
      </c>
      <c r="J20">
        <v>2</v>
      </c>
    </row>
    <row r="21" spans="2:11" x14ac:dyDescent="0.3">
      <c r="B21" t="s">
        <v>255</v>
      </c>
      <c r="C21">
        <v>11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</row>
    <row r="22" spans="2:11" x14ac:dyDescent="0.3">
      <c r="B22" t="s">
        <v>256</v>
      </c>
      <c r="C22">
        <v>7</v>
      </c>
      <c r="D22">
        <v>2</v>
      </c>
      <c r="E22">
        <v>0</v>
      </c>
      <c r="F22">
        <v>3</v>
      </c>
      <c r="G22">
        <v>0</v>
      </c>
      <c r="H22">
        <v>1</v>
      </c>
      <c r="I22">
        <v>1</v>
      </c>
      <c r="J22">
        <v>0</v>
      </c>
    </row>
    <row r="23" spans="2:11" x14ac:dyDescent="0.3">
      <c r="B23" t="s">
        <v>17</v>
      </c>
      <c r="C23">
        <v>7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</row>
    <row r="24" spans="2:11" x14ac:dyDescent="0.3">
      <c r="B24" t="s">
        <v>257</v>
      </c>
      <c r="C24">
        <v>2</v>
      </c>
      <c r="D24">
        <v>3</v>
      </c>
      <c r="E24">
        <v>0</v>
      </c>
      <c r="F24">
        <v>1</v>
      </c>
      <c r="G24">
        <v>0</v>
      </c>
      <c r="H24">
        <v>0</v>
      </c>
      <c r="I24">
        <v>0</v>
      </c>
      <c r="J24">
        <v>0</v>
      </c>
    </row>
    <row r="27" spans="2:11" x14ac:dyDescent="0.3">
      <c r="C27" t="s">
        <v>385</v>
      </c>
    </row>
    <row r="28" spans="2:11" x14ac:dyDescent="0.3">
      <c r="C28" t="s">
        <v>386</v>
      </c>
    </row>
    <row r="30" spans="2:11" x14ac:dyDescent="0.3">
      <c r="C30" t="s">
        <v>326</v>
      </c>
    </row>
    <row r="32" spans="2:11" ht="25.8" x14ac:dyDescent="0.5">
      <c r="B32" s="8" t="s">
        <v>382</v>
      </c>
    </row>
    <row r="34" spans="2:6" x14ac:dyDescent="0.3">
      <c r="B34" t="s">
        <v>383</v>
      </c>
      <c r="C34" t="s">
        <v>231</v>
      </c>
      <c r="D34" t="s">
        <v>229</v>
      </c>
    </row>
    <row r="35" spans="2:6" x14ac:dyDescent="0.3">
      <c r="B35" t="s">
        <v>241</v>
      </c>
      <c r="C35">
        <v>11</v>
      </c>
      <c r="D35" s="1">
        <f>C35/32</f>
        <v>0.34375</v>
      </c>
    </row>
    <row r="36" spans="2:6" x14ac:dyDescent="0.3">
      <c r="B36" t="s">
        <v>242</v>
      </c>
      <c r="C36">
        <v>13</v>
      </c>
      <c r="D36" s="1">
        <f t="shared" ref="D36:D39" si="2">C36/32</f>
        <v>0.40625</v>
      </c>
      <c r="E36" t="s">
        <v>251</v>
      </c>
      <c r="F36" t="s">
        <v>251</v>
      </c>
    </row>
    <row r="37" spans="2:6" x14ac:dyDescent="0.3">
      <c r="B37" t="s">
        <v>243</v>
      </c>
      <c r="C37">
        <v>9</v>
      </c>
      <c r="D37" s="1">
        <f t="shared" si="2"/>
        <v>0.28125</v>
      </c>
    </row>
    <row r="38" spans="2:6" x14ac:dyDescent="0.3">
      <c r="B38" t="s">
        <v>245</v>
      </c>
      <c r="C38">
        <v>1</v>
      </c>
      <c r="D38" s="1">
        <f t="shared" si="2"/>
        <v>3.125E-2</v>
      </c>
    </row>
    <row r="39" spans="2:6" x14ac:dyDescent="0.3">
      <c r="B39" t="s">
        <v>244</v>
      </c>
      <c r="C39">
        <v>9</v>
      </c>
      <c r="D39" s="1">
        <f t="shared" si="2"/>
        <v>0.28125</v>
      </c>
    </row>
    <row r="41" spans="2:6" x14ac:dyDescent="0.3">
      <c r="C41" t="s">
        <v>326</v>
      </c>
    </row>
    <row r="43" spans="2:6" x14ac:dyDescent="0.3">
      <c r="B43" s="6" t="s">
        <v>254</v>
      </c>
    </row>
    <row r="44" spans="2:6" x14ac:dyDescent="0.3">
      <c r="B44" t="s">
        <v>14</v>
      </c>
      <c r="C44" t="s">
        <v>258</v>
      </c>
    </row>
    <row r="45" spans="2:6" x14ac:dyDescent="0.3">
      <c r="B45" t="s">
        <v>255</v>
      </c>
      <c r="C45" t="s">
        <v>259</v>
      </c>
    </row>
    <row r="46" spans="2:6" x14ac:dyDescent="0.3">
      <c r="B46" t="s">
        <v>15</v>
      </c>
      <c r="C46" t="s">
        <v>261</v>
      </c>
    </row>
    <row r="47" spans="2:6" x14ac:dyDescent="0.3">
      <c r="B47" t="s">
        <v>256</v>
      </c>
      <c r="C47" t="s">
        <v>262</v>
      </c>
    </row>
    <row r="48" spans="2:6" x14ac:dyDescent="0.3">
      <c r="B48" t="s">
        <v>16</v>
      </c>
      <c r="C48" t="s">
        <v>264</v>
      </c>
    </row>
    <row r="49" spans="2:3" x14ac:dyDescent="0.3">
      <c r="B49" t="s">
        <v>17</v>
      </c>
      <c r="C49" t="s">
        <v>265</v>
      </c>
    </row>
    <row r="50" spans="2:3" x14ac:dyDescent="0.3">
      <c r="B50" t="s">
        <v>257</v>
      </c>
      <c r="C50" t="s">
        <v>266</v>
      </c>
    </row>
  </sheetData>
  <pageMargins left="0.7" right="0.7" top="0.75" bottom="0.75" header="0.3" footer="0.3"/>
  <pageSetup paperSize="9" orientation="portrait" horizontalDpi="300" verticalDpi="300"/>
  <tableParts count="3">
    <tablePart r:id="rId1"/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D27"/>
  <sheetViews>
    <sheetView workbookViewId="0"/>
  </sheetViews>
  <sheetFormatPr defaultColWidth="11.5546875" defaultRowHeight="14.4" x14ac:dyDescent="0.3"/>
  <cols>
    <col min="1" max="1" width="3.33203125" customWidth="1"/>
  </cols>
  <sheetData>
    <row r="2" spans="2:4" ht="25.8" x14ac:dyDescent="0.5">
      <c r="B2" s="5" t="s">
        <v>267</v>
      </c>
    </row>
    <row r="4" spans="2:4" x14ac:dyDescent="0.3">
      <c r="B4" t="s">
        <v>0</v>
      </c>
      <c r="C4" t="s">
        <v>19</v>
      </c>
      <c r="D4" t="s">
        <v>20</v>
      </c>
    </row>
    <row r="5" spans="2:4" x14ac:dyDescent="0.3">
      <c r="B5" t="s">
        <v>14</v>
      </c>
      <c r="C5">
        <v>1</v>
      </c>
      <c r="D5">
        <v>18</v>
      </c>
    </row>
    <row r="6" spans="2:4" x14ac:dyDescent="0.3">
      <c r="B6" t="s">
        <v>255</v>
      </c>
      <c r="C6">
        <v>2</v>
      </c>
      <c r="D6">
        <v>9</v>
      </c>
    </row>
    <row r="7" spans="2:4" x14ac:dyDescent="0.3">
      <c r="B7" t="s">
        <v>199</v>
      </c>
      <c r="C7">
        <f>C6+C5</f>
        <v>3</v>
      </c>
      <c r="D7">
        <f>D6+D5</f>
        <v>27</v>
      </c>
    </row>
    <row r="8" spans="2:4" x14ac:dyDescent="0.3">
      <c r="B8" t="s">
        <v>15</v>
      </c>
      <c r="C8">
        <v>6</v>
      </c>
      <c r="D8">
        <v>14</v>
      </c>
    </row>
    <row r="9" spans="2:4" x14ac:dyDescent="0.3">
      <c r="B9" t="s">
        <v>256</v>
      </c>
      <c r="C9">
        <v>5</v>
      </c>
      <c r="D9">
        <v>7</v>
      </c>
    </row>
    <row r="10" spans="2:4" x14ac:dyDescent="0.3">
      <c r="B10" t="s">
        <v>198</v>
      </c>
      <c r="C10">
        <f>C9+C8</f>
        <v>11</v>
      </c>
      <c r="D10">
        <f>D9+D8</f>
        <v>21</v>
      </c>
    </row>
    <row r="11" spans="2:4" x14ac:dyDescent="0.3">
      <c r="B11" t="s">
        <v>16</v>
      </c>
      <c r="C11">
        <v>5</v>
      </c>
      <c r="D11">
        <v>6</v>
      </c>
    </row>
    <row r="12" spans="2:4" x14ac:dyDescent="0.3">
      <c r="B12" t="s">
        <v>17</v>
      </c>
      <c r="C12">
        <v>2</v>
      </c>
      <c r="D12">
        <v>5</v>
      </c>
    </row>
    <row r="13" spans="2:4" x14ac:dyDescent="0.3">
      <c r="B13" t="s">
        <v>257</v>
      </c>
      <c r="C13">
        <v>2</v>
      </c>
      <c r="D13">
        <v>3</v>
      </c>
    </row>
    <row r="15" spans="2:4" x14ac:dyDescent="0.3">
      <c r="C15" t="s">
        <v>253</v>
      </c>
    </row>
    <row r="16" spans="2:4" x14ac:dyDescent="0.3">
      <c r="C16" s="7" t="s">
        <v>268</v>
      </c>
    </row>
    <row r="18" spans="2:3" x14ac:dyDescent="0.3">
      <c r="B18" s="6" t="s">
        <v>254</v>
      </c>
    </row>
    <row r="19" spans="2:3" x14ac:dyDescent="0.3">
      <c r="B19" t="s">
        <v>14</v>
      </c>
      <c r="C19" t="s">
        <v>258</v>
      </c>
    </row>
    <row r="20" spans="2:3" x14ac:dyDescent="0.3">
      <c r="B20" t="s">
        <v>255</v>
      </c>
      <c r="C20" t="s">
        <v>259</v>
      </c>
    </row>
    <row r="21" spans="2:3" x14ac:dyDescent="0.3">
      <c r="B21" t="s">
        <v>199</v>
      </c>
      <c r="C21" t="s">
        <v>260</v>
      </c>
    </row>
    <row r="22" spans="2:3" x14ac:dyDescent="0.3">
      <c r="B22" t="s">
        <v>15</v>
      </c>
      <c r="C22" t="s">
        <v>261</v>
      </c>
    </row>
    <row r="23" spans="2:3" x14ac:dyDescent="0.3">
      <c r="B23" t="s">
        <v>256</v>
      </c>
      <c r="C23" t="s">
        <v>262</v>
      </c>
    </row>
    <row r="24" spans="2:3" x14ac:dyDescent="0.3">
      <c r="B24" t="s">
        <v>198</v>
      </c>
      <c r="C24" t="s">
        <v>263</v>
      </c>
    </row>
    <row r="25" spans="2:3" x14ac:dyDescent="0.3">
      <c r="B25" t="s">
        <v>16</v>
      </c>
      <c r="C25" t="s">
        <v>264</v>
      </c>
    </row>
    <row r="26" spans="2:3" x14ac:dyDescent="0.3">
      <c r="B26" t="s">
        <v>17</v>
      </c>
      <c r="C26" t="s">
        <v>265</v>
      </c>
    </row>
    <row r="27" spans="2:3" x14ac:dyDescent="0.3">
      <c r="B27" t="s">
        <v>257</v>
      </c>
      <c r="C27" t="s">
        <v>266</v>
      </c>
    </row>
  </sheetData>
  <pageMargins left="0.7" right="0.7" top="0.75" bottom="0.75" header="0.3" footer="0.3"/>
  <pageSetup paperSize="9" orientation="portrait" horizontalDpi="300" verticalDpi="300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O27"/>
  <sheetViews>
    <sheetView workbookViewId="0"/>
  </sheetViews>
  <sheetFormatPr defaultColWidth="11.5546875" defaultRowHeight="14.4" x14ac:dyDescent="0.3"/>
  <cols>
    <col min="1" max="1" width="3.33203125" customWidth="1"/>
    <col min="3" max="3" width="13.44140625" customWidth="1"/>
    <col min="9" max="9" width="11.77734375" customWidth="1"/>
    <col min="10" max="10" width="13.5546875" customWidth="1"/>
    <col min="12" max="12" width="12.77734375" customWidth="1"/>
    <col min="13" max="13" width="11.77734375" customWidth="1"/>
  </cols>
  <sheetData>
    <row r="2" spans="2:15" ht="25.8" x14ac:dyDescent="0.5">
      <c r="B2" s="8" t="s">
        <v>269</v>
      </c>
    </row>
    <row r="4" spans="2:15" ht="28.8" x14ac:dyDescent="0.3">
      <c r="B4" s="11" t="s">
        <v>0</v>
      </c>
      <c r="C4" s="11" t="s">
        <v>25</v>
      </c>
      <c r="D4" s="11" t="s">
        <v>273</v>
      </c>
      <c r="E4" s="11" t="s">
        <v>24</v>
      </c>
      <c r="F4" s="11" t="s">
        <v>274</v>
      </c>
      <c r="G4" s="11" t="s">
        <v>275</v>
      </c>
      <c r="H4" s="11" t="s">
        <v>22</v>
      </c>
      <c r="I4" s="11" t="s">
        <v>279</v>
      </c>
      <c r="J4" s="11" t="s">
        <v>276</v>
      </c>
      <c r="K4" s="11" t="s">
        <v>23</v>
      </c>
      <c r="L4" s="11" t="s">
        <v>278</v>
      </c>
      <c r="M4" s="11" t="s">
        <v>21</v>
      </c>
      <c r="N4" s="11" t="s">
        <v>277</v>
      </c>
      <c r="O4" s="11" t="s">
        <v>197</v>
      </c>
    </row>
    <row r="5" spans="2:15" x14ac:dyDescent="0.3">
      <c r="B5" t="s">
        <v>14</v>
      </c>
      <c r="C5">
        <v>0</v>
      </c>
      <c r="D5">
        <v>1</v>
      </c>
      <c r="E5">
        <v>1</v>
      </c>
      <c r="F5">
        <v>5</v>
      </c>
      <c r="G5">
        <v>0</v>
      </c>
      <c r="H5">
        <v>5</v>
      </c>
      <c r="I5">
        <v>2</v>
      </c>
      <c r="J5">
        <v>0</v>
      </c>
      <c r="K5">
        <v>1</v>
      </c>
      <c r="L5">
        <v>0</v>
      </c>
      <c r="M5">
        <v>2</v>
      </c>
      <c r="N5">
        <v>2</v>
      </c>
      <c r="O5">
        <f>SUM(C5:N5)</f>
        <v>19</v>
      </c>
    </row>
    <row r="6" spans="2:15" x14ac:dyDescent="0.3">
      <c r="B6" t="s">
        <v>255</v>
      </c>
      <c r="C6">
        <v>0</v>
      </c>
      <c r="D6">
        <v>1</v>
      </c>
      <c r="E6">
        <v>0</v>
      </c>
      <c r="F6">
        <v>3</v>
      </c>
      <c r="G6">
        <v>2</v>
      </c>
      <c r="H6">
        <v>3</v>
      </c>
      <c r="I6">
        <v>0</v>
      </c>
      <c r="J6">
        <v>0</v>
      </c>
      <c r="K6">
        <v>2</v>
      </c>
      <c r="L6">
        <v>0</v>
      </c>
      <c r="M6">
        <v>0</v>
      </c>
      <c r="N6">
        <v>0</v>
      </c>
      <c r="O6">
        <f>SUM(C6:N6)</f>
        <v>11</v>
      </c>
    </row>
    <row r="7" spans="2:15" x14ac:dyDescent="0.3">
      <c r="B7" t="s">
        <v>199</v>
      </c>
      <c r="C7">
        <f>C6+C5</f>
        <v>0</v>
      </c>
      <c r="D7">
        <f t="shared" ref="D7:O7" si="0">D6+D5</f>
        <v>2</v>
      </c>
      <c r="E7">
        <f t="shared" si="0"/>
        <v>1</v>
      </c>
      <c r="F7">
        <f t="shared" si="0"/>
        <v>8</v>
      </c>
      <c r="G7">
        <f t="shared" si="0"/>
        <v>2</v>
      </c>
      <c r="H7">
        <f t="shared" si="0"/>
        <v>8</v>
      </c>
      <c r="I7">
        <f t="shared" si="0"/>
        <v>2</v>
      </c>
      <c r="J7">
        <f t="shared" si="0"/>
        <v>0</v>
      </c>
      <c r="K7">
        <f t="shared" si="0"/>
        <v>3</v>
      </c>
      <c r="L7">
        <f t="shared" si="0"/>
        <v>0</v>
      </c>
      <c r="M7">
        <f t="shared" si="0"/>
        <v>2</v>
      </c>
      <c r="N7">
        <f t="shared" si="0"/>
        <v>2</v>
      </c>
      <c r="O7">
        <f t="shared" si="0"/>
        <v>30</v>
      </c>
    </row>
    <row r="8" spans="2:15" x14ac:dyDescent="0.3">
      <c r="B8" t="s">
        <v>15</v>
      </c>
      <c r="C8">
        <v>1</v>
      </c>
      <c r="D8">
        <v>0</v>
      </c>
      <c r="E8">
        <v>0</v>
      </c>
      <c r="F8">
        <v>6</v>
      </c>
      <c r="G8">
        <v>1</v>
      </c>
      <c r="H8">
        <v>2</v>
      </c>
      <c r="I8">
        <v>0</v>
      </c>
      <c r="J8">
        <v>0</v>
      </c>
      <c r="K8">
        <v>2</v>
      </c>
      <c r="L8">
        <v>2</v>
      </c>
      <c r="M8">
        <v>5</v>
      </c>
      <c r="N8">
        <v>1</v>
      </c>
      <c r="O8">
        <f>SUM(C8:N8)</f>
        <v>20</v>
      </c>
    </row>
    <row r="9" spans="2:15" x14ac:dyDescent="0.3">
      <c r="B9" t="s">
        <v>256</v>
      </c>
      <c r="C9">
        <v>0</v>
      </c>
      <c r="D9">
        <v>0</v>
      </c>
      <c r="E9">
        <v>0</v>
      </c>
      <c r="F9">
        <v>3</v>
      </c>
      <c r="G9">
        <v>1</v>
      </c>
      <c r="H9">
        <v>5</v>
      </c>
      <c r="I9">
        <v>0</v>
      </c>
      <c r="J9">
        <v>0</v>
      </c>
      <c r="K9">
        <v>1</v>
      </c>
      <c r="L9">
        <v>0</v>
      </c>
      <c r="M9">
        <v>2</v>
      </c>
      <c r="N9">
        <v>0</v>
      </c>
      <c r="O9">
        <f>SUM(C9:N9)</f>
        <v>12</v>
      </c>
    </row>
    <row r="10" spans="2:15" x14ac:dyDescent="0.3">
      <c r="B10" t="s">
        <v>198</v>
      </c>
      <c r="C10">
        <f>C9+C8</f>
        <v>1</v>
      </c>
      <c r="D10">
        <f t="shared" ref="D10:O10" si="1">D9+D8</f>
        <v>0</v>
      </c>
      <c r="E10">
        <f t="shared" si="1"/>
        <v>0</v>
      </c>
      <c r="F10">
        <f t="shared" si="1"/>
        <v>9</v>
      </c>
      <c r="G10">
        <f t="shared" si="1"/>
        <v>2</v>
      </c>
      <c r="H10">
        <f t="shared" si="1"/>
        <v>7</v>
      </c>
      <c r="I10">
        <f t="shared" si="1"/>
        <v>0</v>
      </c>
      <c r="J10">
        <f t="shared" si="1"/>
        <v>0</v>
      </c>
      <c r="K10">
        <f t="shared" si="1"/>
        <v>3</v>
      </c>
      <c r="L10">
        <f t="shared" si="1"/>
        <v>2</v>
      </c>
      <c r="M10">
        <f t="shared" si="1"/>
        <v>7</v>
      </c>
      <c r="N10">
        <f t="shared" si="1"/>
        <v>1</v>
      </c>
      <c r="O10">
        <f t="shared" si="1"/>
        <v>32</v>
      </c>
    </row>
    <row r="11" spans="2:15" x14ac:dyDescent="0.3">
      <c r="B11" t="s">
        <v>16</v>
      </c>
      <c r="C11">
        <v>0</v>
      </c>
      <c r="D11">
        <v>0</v>
      </c>
      <c r="E11">
        <v>0</v>
      </c>
      <c r="F11">
        <v>9</v>
      </c>
      <c r="G11">
        <v>1</v>
      </c>
      <c r="H11">
        <v>1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f>SUM(C11:N11)</f>
        <v>11</v>
      </c>
    </row>
    <row r="12" spans="2:15" x14ac:dyDescent="0.3">
      <c r="B12" t="s">
        <v>17</v>
      </c>
      <c r="C12">
        <v>0</v>
      </c>
      <c r="D12">
        <v>0</v>
      </c>
      <c r="E12">
        <v>0</v>
      </c>
      <c r="F12">
        <v>1</v>
      </c>
      <c r="G12">
        <v>0</v>
      </c>
      <c r="H12">
        <v>3</v>
      </c>
      <c r="I12">
        <v>0</v>
      </c>
      <c r="J12">
        <v>2</v>
      </c>
      <c r="K12">
        <v>1</v>
      </c>
      <c r="L12">
        <v>0</v>
      </c>
      <c r="M12">
        <v>0</v>
      </c>
      <c r="N12">
        <v>0</v>
      </c>
      <c r="O12">
        <f>SUM(C12:N12)</f>
        <v>7</v>
      </c>
    </row>
    <row r="13" spans="2:15" x14ac:dyDescent="0.3">
      <c r="B13" t="s">
        <v>257</v>
      </c>
      <c r="C13">
        <v>0</v>
      </c>
      <c r="D13">
        <v>0</v>
      </c>
      <c r="E13">
        <v>0</v>
      </c>
      <c r="F13">
        <v>2</v>
      </c>
      <c r="G13">
        <v>1</v>
      </c>
      <c r="H13">
        <v>1</v>
      </c>
      <c r="I13">
        <v>0</v>
      </c>
      <c r="J13">
        <v>0</v>
      </c>
      <c r="K13">
        <v>0</v>
      </c>
      <c r="L13">
        <v>0</v>
      </c>
      <c r="M13">
        <v>0</v>
      </c>
      <c r="N13">
        <v>1</v>
      </c>
      <c r="O13">
        <f>SUM(C13:N13)</f>
        <v>5</v>
      </c>
    </row>
    <row r="15" spans="2:15" x14ac:dyDescent="0.3">
      <c r="C15" t="s">
        <v>253</v>
      </c>
    </row>
    <row r="16" spans="2:15" x14ac:dyDescent="0.3">
      <c r="E16" s="1"/>
      <c r="I16" s="1"/>
      <c r="M16" s="1"/>
    </row>
    <row r="17" spans="2:13" x14ac:dyDescent="0.3">
      <c r="E17" s="1"/>
      <c r="I17" s="1"/>
      <c r="M17" s="1"/>
    </row>
    <row r="18" spans="2:13" x14ac:dyDescent="0.3">
      <c r="B18" s="6" t="s">
        <v>254</v>
      </c>
      <c r="E18" s="1"/>
      <c r="I18" s="1"/>
      <c r="M18" s="1"/>
    </row>
    <row r="19" spans="2:13" x14ac:dyDescent="0.3">
      <c r="B19" t="s">
        <v>14</v>
      </c>
      <c r="C19" t="s">
        <v>258</v>
      </c>
      <c r="E19" s="1"/>
      <c r="I19" s="1"/>
      <c r="M19" s="1"/>
    </row>
    <row r="20" spans="2:13" x14ac:dyDescent="0.3">
      <c r="B20" t="s">
        <v>255</v>
      </c>
      <c r="C20" t="s">
        <v>259</v>
      </c>
      <c r="E20" s="1"/>
      <c r="I20" s="1"/>
      <c r="M20" s="1"/>
    </row>
    <row r="21" spans="2:13" x14ac:dyDescent="0.3">
      <c r="B21" t="s">
        <v>199</v>
      </c>
      <c r="C21" t="s">
        <v>260</v>
      </c>
      <c r="E21" s="1"/>
      <c r="I21" s="1"/>
      <c r="M21" s="1"/>
    </row>
    <row r="22" spans="2:13" x14ac:dyDescent="0.3">
      <c r="B22" t="s">
        <v>15</v>
      </c>
      <c r="C22" t="s">
        <v>261</v>
      </c>
      <c r="E22" s="1"/>
      <c r="I22" s="1"/>
      <c r="M22" s="1"/>
    </row>
    <row r="23" spans="2:13" x14ac:dyDescent="0.3">
      <c r="B23" t="s">
        <v>256</v>
      </c>
      <c r="C23" t="s">
        <v>262</v>
      </c>
      <c r="E23" s="1"/>
      <c r="I23" s="1"/>
      <c r="M23" s="1"/>
    </row>
    <row r="24" spans="2:13" x14ac:dyDescent="0.3">
      <c r="B24" t="s">
        <v>198</v>
      </c>
      <c r="C24" t="s">
        <v>263</v>
      </c>
      <c r="E24" s="1"/>
      <c r="I24" s="1"/>
      <c r="M24" s="1"/>
    </row>
    <row r="25" spans="2:13" x14ac:dyDescent="0.3">
      <c r="B25" t="s">
        <v>16</v>
      </c>
      <c r="C25" t="s">
        <v>264</v>
      </c>
      <c r="E25" s="1"/>
      <c r="I25" s="1"/>
      <c r="M25" s="1"/>
    </row>
    <row r="26" spans="2:13" x14ac:dyDescent="0.3">
      <c r="B26" t="s">
        <v>17</v>
      </c>
      <c r="C26" t="s">
        <v>265</v>
      </c>
    </row>
    <row r="27" spans="2:13" x14ac:dyDescent="0.3">
      <c r="B27" t="s">
        <v>257</v>
      </c>
      <c r="C27" t="s">
        <v>266</v>
      </c>
    </row>
  </sheetData>
  <pageMargins left="0.7" right="0.7" top="0.75" bottom="0.75" header="0.3" footer="0.3"/>
  <pageSetup paperSize="9" orientation="portrait" horizontalDpi="300" verticalDpi="300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217684-C88D-415C-B458-427BF197DDF0}">
  <dimension ref="B2:AS27"/>
  <sheetViews>
    <sheetView workbookViewId="0"/>
  </sheetViews>
  <sheetFormatPr defaultRowHeight="14.4" x14ac:dyDescent="0.3"/>
  <cols>
    <col min="1" max="1" width="3.33203125" style="2" customWidth="1"/>
    <col min="2" max="2" width="10.33203125" style="2" customWidth="1"/>
    <col min="3" max="3" width="8.88671875" style="2"/>
    <col min="4" max="4" width="14" style="2" customWidth="1"/>
    <col min="5" max="5" width="10.44140625" style="2" customWidth="1"/>
    <col min="6" max="6" width="11.88671875" style="2" customWidth="1"/>
    <col min="7" max="7" width="9.77734375" style="2" customWidth="1"/>
    <col min="8" max="8" width="12.6640625" style="2" customWidth="1"/>
    <col min="9" max="9" width="15.109375" style="2" customWidth="1"/>
    <col min="10" max="10" width="10" style="2" customWidth="1"/>
    <col min="11" max="11" width="7.44140625" style="2" customWidth="1"/>
    <col min="12" max="16384" width="8.88671875" style="2"/>
  </cols>
  <sheetData>
    <row r="2" spans="2:45" ht="25.8" x14ac:dyDescent="0.5">
      <c r="B2" s="8" t="s">
        <v>270</v>
      </c>
    </row>
    <row r="4" spans="2:45" ht="43.2" x14ac:dyDescent="0.3">
      <c r="B4" s="9" t="s">
        <v>0</v>
      </c>
      <c r="C4" s="9" t="s">
        <v>48</v>
      </c>
      <c r="D4" s="9" t="s">
        <v>44</v>
      </c>
      <c r="E4" s="9" t="s">
        <v>271</v>
      </c>
      <c r="F4" s="9" t="s">
        <v>246</v>
      </c>
      <c r="G4" s="9" t="s">
        <v>247</v>
      </c>
      <c r="H4" s="9" t="s">
        <v>248</v>
      </c>
      <c r="I4" s="9" t="s">
        <v>49</v>
      </c>
      <c r="J4" s="9" t="s">
        <v>51</v>
      </c>
      <c r="K4" s="9" t="s">
        <v>8</v>
      </c>
      <c r="L4" s="9" t="s">
        <v>272</v>
      </c>
      <c r="M4" s="9" t="s">
        <v>197</v>
      </c>
      <c r="Q4" t="s">
        <v>0</v>
      </c>
      <c r="R4" t="s">
        <v>26</v>
      </c>
      <c r="S4" t="s">
        <v>27</v>
      </c>
      <c r="T4" t="s">
        <v>28</v>
      </c>
      <c r="U4" t="s">
        <v>29</v>
      </c>
      <c r="V4" t="s">
        <v>30</v>
      </c>
      <c r="W4" t="s">
        <v>31</v>
      </c>
      <c r="X4" t="s">
        <v>32</v>
      </c>
      <c r="Y4" t="s">
        <v>33</v>
      </c>
      <c r="Z4" t="s">
        <v>34</v>
      </c>
      <c r="AA4" t="s">
        <v>35</v>
      </c>
      <c r="AB4" t="s">
        <v>36</v>
      </c>
      <c r="AC4" t="s">
        <v>37</v>
      </c>
      <c r="AD4" t="s">
        <v>8</v>
      </c>
      <c r="AE4" t="s">
        <v>38</v>
      </c>
      <c r="AF4" t="s">
        <v>39</v>
      </c>
      <c r="AG4" t="s">
        <v>40</v>
      </c>
      <c r="AH4" t="s">
        <v>41</v>
      </c>
      <c r="AI4" t="s">
        <v>42</v>
      </c>
      <c r="AJ4" t="s">
        <v>43</v>
      </c>
      <c r="AK4" t="s">
        <v>44</v>
      </c>
      <c r="AL4" t="s">
        <v>45</v>
      </c>
      <c r="AM4" t="s">
        <v>46</v>
      </c>
      <c r="AN4" t="s">
        <v>47</v>
      </c>
      <c r="AO4" t="s">
        <v>48</v>
      </c>
      <c r="AP4" t="s">
        <v>49</v>
      </c>
      <c r="AQ4" t="s">
        <v>50</v>
      </c>
      <c r="AR4" t="s">
        <v>51</v>
      </c>
      <c r="AS4" t="s">
        <v>13</v>
      </c>
    </row>
    <row r="5" spans="2:45" x14ac:dyDescent="0.3">
      <c r="B5" s="2" t="s">
        <v>14</v>
      </c>
      <c r="C5" s="2">
        <v>2</v>
      </c>
      <c r="D5" s="2">
        <v>4</v>
      </c>
      <c r="E5" s="2">
        <v>1</v>
      </c>
      <c r="F5" s="2">
        <v>5</v>
      </c>
      <c r="G5" s="2">
        <v>3</v>
      </c>
      <c r="H5" s="2">
        <v>1</v>
      </c>
      <c r="K5" s="2">
        <v>2</v>
      </c>
      <c r="L5" s="2">
        <v>1</v>
      </c>
      <c r="M5" s="2">
        <f>SUM(C5:J5)</f>
        <v>16</v>
      </c>
      <c r="Q5" t="s">
        <v>14</v>
      </c>
      <c r="R5">
        <v>3</v>
      </c>
      <c r="S5">
        <v>1</v>
      </c>
      <c r="T5">
        <v>1</v>
      </c>
      <c r="U5">
        <v>1</v>
      </c>
      <c r="V5">
        <v>1</v>
      </c>
      <c r="W5">
        <v>1</v>
      </c>
      <c r="X5">
        <v>3</v>
      </c>
      <c r="Y5">
        <v>1</v>
      </c>
      <c r="Z5">
        <v>1</v>
      </c>
      <c r="AA5">
        <v>1</v>
      </c>
      <c r="AB5">
        <v>1</v>
      </c>
      <c r="AC5">
        <v>1</v>
      </c>
      <c r="AD5">
        <v>2</v>
      </c>
      <c r="AE5">
        <v>1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  <c r="AS5">
        <v>0</v>
      </c>
    </row>
    <row r="6" spans="2:45" x14ac:dyDescent="0.3">
      <c r="B6" s="2" t="s">
        <v>255</v>
      </c>
      <c r="C6" s="2">
        <v>1</v>
      </c>
      <c r="D6" s="2">
        <v>6</v>
      </c>
      <c r="F6" s="2">
        <v>2</v>
      </c>
      <c r="H6" s="2">
        <v>1</v>
      </c>
      <c r="L6" s="2">
        <v>1</v>
      </c>
      <c r="M6" s="2">
        <f>SUM(C6:J6)</f>
        <v>10</v>
      </c>
      <c r="Q6" t="s">
        <v>15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2</v>
      </c>
      <c r="AE6">
        <v>1</v>
      </c>
      <c r="AF6">
        <v>2</v>
      </c>
      <c r="AG6">
        <v>3</v>
      </c>
      <c r="AH6">
        <v>1</v>
      </c>
      <c r="AI6">
        <v>3</v>
      </c>
      <c r="AJ6">
        <v>2</v>
      </c>
      <c r="AK6">
        <v>0</v>
      </c>
      <c r="AL6">
        <v>0</v>
      </c>
      <c r="AM6">
        <v>0</v>
      </c>
      <c r="AN6">
        <v>0</v>
      </c>
      <c r="AO6">
        <v>0</v>
      </c>
      <c r="AP6">
        <v>0</v>
      </c>
      <c r="AQ6">
        <v>0</v>
      </c>
      <c r="AR6">
        <v>0</v>
      </c>
      <c r="AS6">
        <v>0</v>
      </c>
    </row>
    <row r="7" spans="2:45" x14ac:dyDescent="0.3">
      <c r="B7" s="2" t="s">
        <v>199</v>
      </c>
      <c r="C7" s="2">
        <f>C6+C5</f>
        <v>3</v>
      </c>
      <c r="D7" s="2">
        <f t="shared" ref="D7:M7" si="0">D6+D5</f>
        <v>10</v>
      </c>
      <c r="E7" s="2">
        <f t="shared" si="0"/>
        <v>1</v>
      </c>
      <c r="F7" s="2">
        <f t="shared" si="0"/>
        <v>7</v>
      </c>
      <c r="G7" s="2">
        <f t="shared" si="0"/>
        <v>3</v>
      </c>
      <c r="H7" s="2">
        <f t="shared" si="0"/>
        <v>2</v>
      </c>
      <c r="I7" s="2">
        <f t="shared" si="0"/>
        <v>0</v>
      </c>
      <c r="J7" s="2">
        <f t="shared" si="0"/>
        <v>0</v>
      </c>
      <c r="K7" s="2">
        <f t="shared" si="0"/>
        <v>2</v>
      </c>
      <c r="L7" s="2">
        <f t="shared" si="0"/>
        <v>2</v>
      </c>
      <c r="M7" s="2">
        <f t="shared" si="0"/>
        <v>26</v>
      </c>
      <c r="Q7" t="s">
        <v>16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>
        <v>0</v>
      </c>
      <c r="AE7">
        <v>1</v>
      </c>
      <c r="AF7">
        <v>0</v>
      </c>
      <c r="AG7">
        <v>0</v>
      </c>
      <c r="AH7">
        <v>0</v>
      </c>
      <c r="AI7">
        <v>9</v>
      </c>
      <c r="AJ7">
        <v>0</v>
      </c>
      <c r="AK7">
        <v>1</v>
      </c>
      <c r="AL7">
        <v>0</v>
      </c>
      <c r="AM7">
        <v>0</v>
      </c>
      <c r="AN7">
        <v>0</v>
      </c>
      <c r="AO7">
        <v>0</v>
      </c>
      <c r="AP7">
        <v>0</v>
      </c>
      <c r="AQ7">
        <v>0</v>
      </c>
      <c r="AR7">
        <v>0</v>
      </c>
      <c r="AS7">
        <v>0</v>
      </c>
    </row>
    <row r="8" spans="2:45" x14ac:dyDescent="0.3">
      <c r="B8" s="2" t="s">
        <v>15</v>
      </c>
      <c r="C8" s="2">
        <v>2</v>
      </c>
      <c r="D8" s="2">
        <v>6</v>
      </c>
      <c r="E8" s="2">
        <v>5</v>
      </c>
      <c r="G8" s="2">
        <v>2</v>
      </c>
      <c r="H8" s="2">
        <v>1</v>
      </c>
      <c r="I8" s="2">
        <v>1</v>
      </c>
      <c r="K8" s="2">
        <v>2</v>
      </c>
      <c r="L8" s="2">
        <v>1</v>
      </c>
      <c r="M8" s="2">
        <f>SUM(C8:J8)</f>
        <v>17</v>
      </c>
      <c r="Q8" t="s">
        <v>255</v>
      </c>
      <c r="R8">
        <v>1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1</v>
      </c>
      <c r="Z8">
        <v>0</v>
      </c>
      <c r="AA8">
        <v>0</v>
      </c>
      <c r="AB8">
        <v>0</v>
      </c>
      <c r="AC8">
        <v>0</v>
      </c>
      <c r="AD8">
        <v>0</v>
      </c>
      <c r="AE8">
        <v>1</v>
      </c>
      <c r="AF8">
        <v>0</v>
      </c>
      <c r="AG8">
        <v>0</v>
      </c>
      <c r="AH8">
        <v>0</v>
      </c>
      <c r="AI8">
        <v>5</v>
      </c>
      <c r="AJ8">
        <v>0</v>
      </c>
      <c r="AK8">
        <v>0</v>
      </c>
      <c r="AL8">
        <v>1</v>
      </c>
      <c r="AM8">
        <v>1</v>
      </c>
      <c r="AN8">
        <v>1</v>
      </c>
      <c r="AO8">
        <v>0</v>
      </c>
      <c r="AP8">
        <v>0</v>
      </c>
      <c r="AQ8">
        <v>0</v>
      </c>
      <c r="AR8">
        <v>0</v>
      </c>
      <c r="AS8">
        <v>0</v>
      </c>
    </row>
    <row r="9" spans="2:45" x14ac:dyDescent="0.3">
      <c r="B9" s="2" t="s">
        <v>256</v>
      </c>
      <c r="D9" s="2">
        <v>9</v>
      </c>
      <c r="E9" s="2">
        <v>2</v>
      </c>
      <c r="H9" s="2">
        <v>1</v>
      </c>
      <c r="I9" s="2">
        <v>0</v>
      </c>
      <c r="M9" s="2">
        <f>SUM(C9:J9)</f>
        <v>12</v>
      </c>
      <c r="Q9" t="s">
        <v>256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1</v>
      </c>
      <c r="AB9">
        <v>0</v>
      </c>
      <c r="AC9">
        <v>0</v>
      </c>
      <c r="AD9">
        <v>0</v>
      </c>
      <c r="AE9">
        <v>0</v>
      </c>
      <c r="AF9">
        <v>0</v>
      </c>
      <c r="AG9">
        <v>1</v>
      </c>
      <c r="AH9">
        <v>1</v>
      </c>
      <c r="AI9">
        <v>10</v>
      </c>
      <c r="AJ9">
        <v>0</v>
      </c>
      <c r="AK9">
        <v>0</v>
      </c>
      <c r="AL9">
        <v>0</v>
      </c>
      <c r="AM9">
        <v>1</v>
      </c>
      <c r="AN9">
        <v>0</v>
      </c>
      <c r="AO9">
        <v>2</v>
      </c>
      <c r="AP9">
        <v>1</v>
      </c>
      <c r="AQ9">
        <v>1</v>
      </c>
      <c r="AR9">
        <v>0</v>
      </c>
      <c r="AS9">
        <v>0</v>
      </c>
    </row>
    <row r="10" spans="2:45" x14ac:dyDescent="0.3">
      <c r="B10" s="2" t="s">
        <v>198</v>
      </c>
      <c r="C10" s="2">
        <f>C9+C8</f>
        <v>2</v>
      </c>
      <c r="D10" s="2">
        <f t="shared" ref="D10:M10" si="1">D9+D8</f>
        <v>15</v>
      </c>
      <c r="E10" s="2">
        <f t="shared" si="1"/>
        <v>7</v>
      </c>
      <c r="F10" s="2">
        <f t="shared" si="1"/>
        <v>0</v>
      </c>
      <c r="G10" s="2">
        <f t="shared" si="1"/>
        <v>2</v>
      </c>
      <c r="H10" s="2">
        <f t="shared" si="1"/>
        <v>2</v>
      </c>
      <c r="I10" s="2">
        <f t="shared" si="1"/>
        <v>1</v>
      </c>
      <c r="J10" s="2">
        <f t="shared" si="1"/>
        <v>0</v>
      </c>
      <c r="K10" s="2">
        <f t="shared" si="1"/>
        <v>2</v>
      </c>
      <c r="L10" s="2">
        <f t="shared" si="1"/>
        <v>1</v>
      </c>
      <c r="M10" s="2">
        <f t="shared" si="1"/>
        <v>29</v>
      </c>
      <c r="Q10" t="s">
        <v>17</v>
      </c>
      <c r="R10">
        <v>1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2</v>
      </c>
      <c r="Z10">
        <v>0</v>
      </c>
      <c r="AA10">
        <v>0</v>
      </c>
      <c r="AB10">
        <v>0</v>
      </c>
      <c r="AC10">
        <v>0</v>
      </c>
      <c r="AD10">
        <v>1</v>
      </c>
      <c r="AE10">
        <v>0</v>
      </c>
      <c r="AF10">
        <v>0</v>
      </c>
      <c r="AG10">
        <v>0</v>
      </c>
      <c r="AH10">
        <v>0</v>
      </c>
      <c r="AI10">
        <v>2</v>
      </c>
      <c r="AJ10">
        <v>0</v>
      </c>
      <c r="AK10">
        <v>0</v>
      </c>
      <c r="AL10">
        <v>0</v>
      </c>
      <c r="AM10">
        <v>0</v>
      </c>
      <c r="AN10">
        <v>0</v>
      </c>
      <c r="AO10">
        <v>0</v>
      </c>
      <c r="AP10">
        <v>0</v>
      </c>
      <c r="AQ10">
        <v>0</v>
      </c>
      <c r="AR10">
        <v>1</v>
      </c>
      <c r="AS10">
        <v>0</v>
      </c>
    </row>
    <row r="11" spans="2:45" x14ac:dyDescent="0.3">
      <c r="B11" s="2" t="s">
        <v>16</v>
      </c>
      <c r="D11" s="2">
        <v>10</v>
      </c>
      <c r="L11" s="2">
        <v>1</v>
      </c>
      <c r="M11" s="2">
        <f>SUM(C11:J11)</f>
        <v>10</v>
      </c>
      <c r="Q11" t="s">
        <v>18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1</v>
      </c>
      <c r="AB11">
        <v>0</v>
      </c>
      <c r="AC11">
        <v>0</v>
      </c>
      <c r="AD11">
        <v>1</v>
      </c>
      <c r="AE11">
        <v>0</v>
      </c>
      <c r="AF11">
        <v>0</v>
      </c>
      <c r="AG11">
        <v>0</v>
      </c>
      <c r="AH11">
        <v>0</v>
      </c>
      <c r="AI11">
        <v>3</v>
      </c>
      <c r="AJ11">
        <v>0</v>
      </c>
      <c r="AK11">
        <v>0</v>
      </c>
      <c r="AL11">
        <v>0</v>
      </c>
      <c r="AM11">
        <v>0</v>
      </c>
      <c r="AN11">
        <v>0</v>
      </c>
      <c r="AO11">
        <v>0</v>
      </c>
      <c r="AP11">
        <v>0</v>
      </c>
      <c r="AQ11">
        <v>0</v>
      </c>
      <c r="AR11">
        <v>0</v>
      </c>
      <c r="AS11">
        <v>0</v>
      </c>
    </row>
    <row r="12" spans="2:45" x14ac:dyDescent="0.3">
      <c r="B12" s="2" t="s">
        <v>17</v>
      </c>
      <c r="D12" s="2">
        <v>2</v>
      </c>
      <c r="F12" s="2">
        <v>3</v>
      </c>
      <c r="J12" s="2">
        <v>1</v>
      </c>
      <c r="K12" s="2">
        <v>1</v>
      </c>
      <c r="M12" s="2">
        <f>SUM(C12:J12)</f>
        <v>6</v>
      </c>
    </row>
    <row r="13" spans="2:45" x14ac:dyDescent="0.3">
      <c r="B13" s="2" t="s">
        <v>18</v>
      </c>
      <c r="D13" s="2">
        <v>3</v>
      </c>
      <c r="E13" s="2">
        <v>1</v>
      </c>
      <c r="K13" s="2">
        <v>1</v>
      </c>
      <c r="M13" s="2">
        <f>SUM(C13:J13)</f>
        <v>4</v>
      </c>
    </row>
    <row r="15" spans="2:45" x14ac:dyDescent="0.3">
      <c r="B15"/>
      <c r="C15" t="s">
        <v>253</v>
      </c>
    </row>
    <row r="16" spans="2:45" x14ac:dyDescent="0.3">
      <c r="B16"/>
      <c r="C16"/>
    </row>
    <row r="17" spans="2:8" x14ac:dyDescent="0.3">
      <c r="B17"/>
      <c r="C17"/>
      <c r="E17" s="3"/>
      <c r="H17" s="3"/>
    </row>
    <row r="18" spans="2:8" x14ac:dyDescent="0.3">
      <c r="B18" s="6" t="s">
        <v>254</v>
      </c>
      <c r="C18"/>
      <c r="E18" s="3"/>
      <c r="H18" s="3"/>
    </row>
    <row r="19" spans="2:8" x14ac:dyDescent="0.3">
      <c r="B19" t="s">
        <v>14</v>
      </c>
      <c r="C19" t="s">
        <v>258</v>
      </c>
    </row>
    <row r="20" spans="2:8" x14ac:dyDescent="0.3">
      <c r="B20" t="s">
        <v>255</v>
      </c>
      <c r="C20" t="s">
        <v>259</v>
      </c>
    </row>
    <row r="21" spans="2:8" x14ac:dyDescent="0.3">
      <c r="B21" t="s">
        <v>199</v>
      </c>
      <c r="C21" t="s">
        <v>260</v>
      </c>
    </row>
    <row r="22" spans="2:8" x14ac:dyDescent="0.3">
      <c r="B22" t="s">
        <v>15</v>
      </c>
      <c r="C22" t="s">
        <v>261</v>
      </c>
    </row>
    <row r="23" spans="2:8" x14ac:dyDescent="0.3">
      <c r="B23" t="s">
        <v>256</v>
      </c>
      <c r="C23" t="s">
        <v>262</v>
      </c>
    </row>
    <row r="24" spans="2:8" x14ac:dyDescent="0.3">
      <c r="B24" t="s">
        <v>198</v>
      </c>
      <c r="C24" t="s">
        <v>263</v>
      </c>
    </row>
    <row r="25" spans="2:8" x14ac:dyDescent="0.3">
      <c r="B25" t="s">
        <v>16</v>
      </c>
      <c r="C25" t="s">
        <v>264</v>
      </c>
    </row>
    <row r="26" spans="2:8" x14ac:dyDescent="0.3">
      <c r="B26" t="s">
        <v>17</v>
      </c>
      <c r="C26" t="s">
        <v>265</v>
      </c>
    </row>
    <row r="27" spans="2:8" x14ac:dyDescent="0.3">
      <c r="B27" t="s">
        <v>257</v>
      </c>
      <c r="C27" t="s">
        <v>266</v>
      </c>
    </row>
  </sheetData>
  <pageMargins left="0.7" right="0.7" top="0.75" bottom="0.75" header="0.3" footer="0.3"/>
  <pageSetup paperSize="9" orientation="portrait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01F47A-DF0A-4209-83F6-C40C6BDC6DB7}">
  <dimension ref="B2:R28"/>
  <sheetViews>
    <sheetView workbookViewId="0"/>
  </sheetViews>
  <sheetFormatPr defaultRowHeight="14.4" x14ac:dyDescent="0.3"/>
  <cols>
    <col min="1" max="1" width="3.44140625" customWidth="1"/>
    <col min="2" max="2" width="10.33203125" customWidth="1"/>
    <col min="3" max="4" width="12" customWidth="1"/>
    <col min="7" max="8" width="9.5546875" bestFit="1" customWidth="1"/>
    <col min="10" max="10" width="14.21875" bestFit="1" customWidth="1"/>
    <col min="11" max="11" width="13.21875" bestFit="1" customWidth="1"/>
    <col min="12" max="12" width="15.33203125" bestFit="1" customWidth="1"/>
    <col min="15" max="15" width="10.33203125" customWidth="1"/>
    <col min="16" max="16" width="9.6640625" customWidth="1"/>
  </cols>
  <sheetData>
    <row r="2" spans="2:18" ht="25.8" x14ac:dyDescent="0.5">
      <c r="B2" s="8" t="s">
        <v>288</v>
      </c>
    </row>
    <row r="4" spans="2:18" ht="19.8" x14ac:dyDescent="0.4">
      <c r="B4" s="16" t="s">
        <v>285</v>
      </c>
      <c r="N4" s="16" t="s">
        <v>281</v>
      </c>
    </row>
    <row r="5" spans="2:18" x14ac:dyDescent="0.3">
      <c r="B5" t="s">
        <v>0</v>
      </c>
      <c r="C5" t="s">
        <v>52</v>
      </c>
      <c r="D5" t="s">
        <v>53</v>
      </c>
      <c r="E5" t="s">
        <v>54</v>
      </c>
      <c r="F5" t="s">
        <v>55</v>
      </c>
      <c r="G5" t="s">
        <v>56</v>
      </c>
      <c r="H5" t="s">
        <v>57</v>
      </c>
      <c r="I5" t="s">
        <v>58</v>
      </c>
      <c r="J5" t="s">
        <v>272</v>
      </c>
      <c r="K5" t="s">
        <v>282</v>
      </c>
      <c r="N5" t="s">
        <v>0</v>
      </c>
      <c r="O5" t="s">
        <v>200</v>
      </c>
      <c r="P5" t="s">
        <v>58</v>
      </c>
      <c r="Q5" t="s">
        <v>57</v>
      </c>
      <c r="R5" t="s">
        <v>283</v>
      </c>
    </row>
    <row r="6" spans="2:18" x14ac:dyDescent="0.3">
      <c r="B6" t="s">
        <v>14</v>
      </c>
      <c r="C6">
        <v>2</v>
      </c>
      <c r="D6">
        <v>2</v>
      </c>
      <c r="E6">
        <v>1</v>
      </c>
      <c r="F6">
        <v>1</v>
      </c>
      <c r="G6">
        <v>6</v>
      </c>
      <c r="H6">
        <v>2</v>
      </c>
      <c r="I6">
        <v>1</v>
      </c>
      <c r="J6">
        <v>0</v>
      </c>
      <c r="K6">
        <v>4</v>
      </c>
      <c r="N6" t="s">
        <v>14</v>
      </c>
      <c r="O6">
        <f>Tabela2[[#This Row],[ESPM]]+Tabela2[[#This Row],[FAAP]]+Tabela2[[#This Row],[FGV]]+D19+J19+Tabela2[[#This Row],[PUC]]+I19+E19+F19</f>
        <v>14</v>
      </c>
      <c r="P6">
        <f>Tabela2[[#This Row],[Pública]]+H19</f>
        <v>5</v>
      </c>
      <c r="Q6">
        <f>Tabela2[[#This Row],[Privada]]+G19</f>
        <v>2</v>
      </c>
      <c r="R6">
        <f>Tabela2[[#This Row],[Estrangeira]]+C19</f>
        <v>6</v>
      </c>
    </row>
    <row r="7" spans="2:18" x14ac:dyDescent="0.3">
      <c r="B7" t="s">
        <v>255</v>
      </c>
      <c r="C7">
        <v>0</v>
      </c>
      <c r="D7">
        <v>2</v>
      </c>
      <c r="E7">
        <v>1</v>
      </c>
      <c r="F7">
        <v>0</v>
      </c>
      <c r="G7">
        <v>2</v>
      </c>
      <c r="H7">
        <v>5</v>
      </c>
      <c r="I7">
        <v>1</v>
      </c>
      <c r="J7">
        <v>0</v>
      </c>
      <c r="K7">
        <v>1</v>
      </c>
      <c r="N7" t="s">
        <v>255</v>
      </c>
      <c r="O7">
        <f>Tabela2[[#This Row],[ESPM]]+Tabela2[[#This Row],[FAAP]]+Tabela2[[#This Row],[FGV]]+D20+J20+Tabela2[[#This Row],[PUC]]+I20+E20+F20</f>
        <v>5</v>
      </c>
      <c r="P7">
        <f>Tabela2[[#This Row],[Pública]]+H20</f>
        <v>1</v>
      </c>
      <c r="Q7">
        <f>Tabela2[[#This Row],[Privada]]+G20</f>
        <v>6</v>
      </c>
      <c r="R7">
        <f>Tabela2[[#This Row],[Estrangeira]]+C20</f>
        <v>3</v>
      </c>
    </row>
    <row r="8" spans="2:18" x14ac:dyDescent="0.3">
      <c r="B8" t="s">
        <v>199</v>
      </c>
      <c r="C8">
        <f>C6+C7</f>
        <v>2</v>
      </c>
      <c r="D8">
        <f t="shared" ref="D8:K8" si="0">D6+D7</f>
        <v>4</v>
      </c>
      <c r="E8">
        <f t="shared" si="0"/>
        <v>2</v>
      </c>
      <c r="F8">
        <f t="shared" si="0"/>
        <v>1</v>
      </c>
      <c r="G8">
        <f t="shared" si="0"/>
        <v>8</v>
      </c>
      <c r="H8">
        <f t="shared" si="0"/>
        <v>7</v>
      </c>
      <c r="I8">
        <f t="shared" si="0"/>
        <v>2</v>
      </c>
      <c r="J8">
        <f t="shared" si="0"/>
        <v>0</v>
      </c>
      <c r="K8">
        <f t="shared" si="0"/>
        <v>5</v>
      </c>
      <c r="N8" t="s">
        <v>199</v>
      </c>
      <c r="O8">
        <f>Tabela2[[#This Row],[ESPM]]+Tabela2[[#This Row],[FAAP]]+Tabela2[[#This Row],[FGV]]+D21+J21+Tabela2[[#This Row],[PUC]]+I21+E21+F21</f>
        <v>19</v>
      </c>
      <c r="P8">
        <f>Tabela2[[#This Row],[Pública]]+H21</f>
        <v>6</v>
      </c>
      <c r="Q8">
        <f>Tabela2[[#This Row],[Privada]]+G21</f>
        <v>8</v>
      </c>
      <c r="R8">
        <f>Tabela2[[#This Row],[Estrangeira]]+C21</f>
        <v>9</v>
      </c>
    </row>
    <row r="9" spans="2:18" x14ac:dyDescent="0.3">
      <c r="B9" t="s">
        <v>15</v>
      </c>
      <c r="C9">
        <v>0</v>
      </c>
      <c r="D9">
        <v>1</v>
      </c>
      <c r="E9">
        <v>0</v>
      </c>
      <c r="F9">
        <v>0</v>
      </c>
      <c r="G9">
        <v>1</v>
      </c>
      <c r="H9">
        <v>3</v>
      </c>
      <c r="I9">
        <v>9</v>
      </c>
      <c r="J9">
        <v>1</v>
      </c>
      <c r="K9">
        <v>5</v>
      </c>
      <c r="N9" t="s">
        <v>15</v>
      </c>
      <c r="O9">
        <f>Tabela2[[#This Row],[ESPM]]+Tabela2[[#This Row],[FAAP]]+Tabela2[[#This Row],[FGV]]+D22+J22+Tabela2[[#This Row],[PUC]]+I22+E22+F22</f>
        <v>3</v>
      </c>
      <c r="P9">
        <f>Tabela2[[#This Row],[Pública]]+H22</f>
        <v>15</v>
      </c>
      <c r="Q9">
        <f>Tabela2[[#This Row],[Privada]]+G22</f>
        <v>6</v>
      </c>
      <c r="R9">
        <f>Tabela2[[#This Row],[Estrangeira]]+C22</f>
        <v>2</v>
      </c>
    </row>
    <row r="10" spans="2:18" x14ac:dyDescent="0.3">
      <c r="B10" t="s">
        <v>256</v>
      </c>
      <c r="C10">
        <v>0</v>
      </c>
      <c r="D10">
        <v>0</v>
      </c>
      <c r="E10">
        <v>0</v>
      </c>
      <c r="F10">
        <v>0</v>
      </c>
      <c r="G10">
        <v>2</v>
      </c>
      <c r="H10">
        <v>6</v>
      </c>
      <c r="I10">
        <v>5</v>
      </c>
      <c r="J10">
        <v>0</v>
      </c>
      <c r="K10">
        <v>1</v>
      </c>
      <c r="N10" t="s">
        <v>256</v>
      </c>
      <c r="O10">
        <f>Tabela2[[#This Row],[ESPM]]+Tabela2[[#This Row],[FAAP]]+Tabela2[[#This Row],[FGV]]+D23+J23+Tabela2[[#This Row],[PUC]]+I23+E23+F23</f>
        <v>4</v>
      </c>
      <c r="P10">
        <f>Tabela2[[#This Row],[Pública]]+H23</f>
        <v>8</v>
      </c>
      <c r="Q10">
        <f>Tabela2[[#This Row],[Privada]]+G23</f>
        <v>7</v>
      </c>
      <c r="R10">
        <f>Tabela2[[#This Row],[Estrangeira]]+C23</f>
        <v>4</v>
      </c>
    </row>
    <row r="11" spans="2:18" x14ac:dyDescent="0.3">
      <c r="B11" t="s">
        <v>198</v>
      </c>
      <c r="C11">
        <f>C10+C9</f>
        <v>0</v>
      </c>
      <c r="D11">
        <f t="shared" ref="D11:K11" si="1">D10+D9</f>
        <v>1</v>
      </c>
      <c r="E11">
        <f t="shared" si="1"/>
        <v>0</v>
      </c>
      <c r="F11">
        <f t="shared" si="1"/>
        <v>0</v>
      </c>
      <c r="G11">
        <f t="shared" si="1"/>
        <v>3</v>
      </c>
      <c r="H11">
        <f t="shared" si="1"/>
        <v>9</v>
      </c>
      <c r="I11">
        <f t="shared" si="1"/>
        <v>14</v>
      </c>
      <c r="J11">
        <f t="shared" si="1"/>
        <v>1</v>
      </c>
      <c r="K11">
        <f t="shared" si="1"/>
        <v>6</v>
      </c>
      <c r="N11" t="s">
        <v>198</v>
      </c>
      <c r="O11">
        <f>Tabela2[[#This Row],[ESPM]]+Tabela2[[#This Row],[FAAP]]+Tabela2[[#This Row],[FGV]]+D24+J24+Tabela2[[#This Row],[PUC]]+I24+E24+F24</f>
        <v>7</v>
      </c>
      <c r="P11">
        <f>Tabela2[[#This Row],[Pública]]+H24</f>
        <v>23</v>
      </c>
      <c r="Q11">
        <f>Tabela2[[#This Row],[Privada]]+G24</f>
        <v>13</v>
      </c>
      <c r="R11">
        <f>Tabela2[[#This Row],[Estrangeira]]+C24</f>
        <v>6</v>
      </c>
    </row>
    <row r="12" spans="2:18" x14ac:dyDescent="0.3">
      <c r="B12" t="s">
        <v>16</v>
      </c>
      <c r="C12">
        <v>0</v>
      </c>
      <c r="D12">
        <v>0</v>
      </c>
      <c r="E12">
        <v>0</v>
      </c>
      <c r="F12">
        <v>0</v>
      </c>
      <c r="G12">
        <v>2</v>
      </c>
      <c r="H12">
        <v>3</v>
      </c>
      <c r="I12">
        <v>6</v>
      </c>
      <c r="J12">
        <v>0</v>
      </c>
      <c r="K12">
        <v>0</v>
      </c>
      <c r="N12" t="s">
        <v>16</v>
      </c>
      <c r="O12">
        <f>Tabela2[[#This Row],[ESPM]]+Tabela2[[#This Row],[FAAP]]+Tabela2[[#This Row],[FGV]]+D25+J25+Tabela2[[#This Row],[PUC]]+I25+E25+F25</f>
        <v>2</v>
      </c>
      <c r="P12">
        <f>Tabela2[[#This Row],[Pública]]+H25</f>
        <v>6</v>
      </c>
      <c r="Q12">
        <f>Tabela2[[#This Row],[Privada]]+G25</f>
        <v>3</v>
      </c>
      <c r="R12">
        <f>Tabela2[[#This Row],[Estrangeira]]+C25</f>
        <v>1</v>
      </c>
    </row>
    <row r="13" spans="2:18" x14ac:dyDescent="0.3">
      <c r="B13" t="s">
        <v>17</v>
      </c>
      <c r="C13">
        <v>0</v>
      </c>
      <c r="D13">
        <v>0</v>
      </c>
      <c r="E13">
        <v>1</v>
      </c>
      <c r="F13">
        <v>0</v>
      </c>
      <c r="G13">
        <v>0</v>
      </c>
      <c r="H13">
        <v>3</v>
      </c>
      <c r="I13">
        <v>2</v>
      </c>
      <c r="J13">
        <v>0</v>
      </c>
      <c r="K13">
        <v>1</v>
      </c>
      <c r="N13" t="s">
        <v>17</v>
      </c>
      <c r="O13">
        <f>Tabela2[[#This Row],[ESPM]]+Tabela2[[#This Row],[FAAP]]+Tabela2[[#This Row],[FGV]]+D26+J26+Tabela2[[#This Row],[PUC]]+I26+E26+F26</f>
        <v>2</v>
      </c>
      <c r="P13">
        <f>Tabela2[[#This Row],[Pública]]+H26</f>
        <v>2</v>
      </c>
      <c r="Q13">
        <f>Tabela2[[#This Row],[Privada]]+G26</f>
        <v>5</v>
      </c>
      <c r="R13">
        <f>Tabela2[[#This Row],[Estrangeira]]+C26</f>
        <v>3</v>
      </c>
    </row>
    <row r="14" spans="2:18" x14ac:dyDescent="0.3">
      <c r="B14" t="s">
        <v>257</v>
      </c>
      <c r="C14">
        <v>1</v>
      </c>
      <c r="D14">
        <v>0</v>
      </c>
      <c r="E14">
        <v>1</v>
      </c>
      <c r="F14">
        <v>0</v>
      </c>
      <c r="G14">
        <v>1</v>
      </c>
      <c r="H14">
        <v>2</v>
      </c>
      <c r="I14">
        <v>0</v>
      </c>
      <c r="J14">
        <v>0</v>
      </c>
      <c r="K14">
        <v>1</v>
      </c>
      <c r="N14" t="s">
        <v>257</v>
      </c>
      <c r="O14">
        <f>Tabela2[[#This Row],[ESPM]]+Tabela2[[#This Row],[FAAP]]+Tabela2[[#This Row],[FGV]]+D27+J27+Tabela2[[#This Row],[PUC]]+I27+E27+F27</f>
        <v>4</v>
      </c>
      <c r="P14">
        <f>Tabela2[[#This Row],[Pública]]+H27</f>
        <v>1</v>
      </c>
      <c r="Q14">
        <f>Tabela2[[#This Row],[Privada]]+G27</f>
        <v>2</v>
      </c>
      <c r="R14">
        <f>Tabela2[[#This Row],[Estrangeira]]+C27</f>
        <v>0</v>
      </c>
    </row>
    <row r="16" spans="2:18" x14ac:dyDescent="0.3">
      <c r="O16" t="s">
        <v>253</v>
      </c>
    </row>
    <row r="17" spans="2:15" ht="19.8" x14ac:dyDescent="0.4">
      <c r="B17" s="16" t="s">
        <v>284</v>
      </c>
    </row>
    <row r="18" spans="2:15" x14ac:dyDescent="0.3">
      <c r="B18" t="s">
        <v>0</v>
      </c>
      <c r="C18" t="s">
        <v>53</v>
      </c>
      <c r="D18" t="s">
        <v>55</v>
      </c>
      <c r="E18" t="s">
        <v>60</v>
      </c>
      <c r="F18" s="12" t="s">
        <v>52</v>
      </c>
      <c r="G18" t="s">
        <v>57</v>
      </c>
      <c r="H18" t="s">
        <v>58</v>
      </c>
      <c r="I18" t="s">
        <v>56</v>
      </c>
      <c r="J18" t="s">
        <v>59</v>
      </c>
      <c r="K18" t="s">
        <v>272</v>
      </c>
      <c r="L18" t="s">
        <v>282</v>
      </c>
    </row>
    <row r="19" spans="2:15" x14ac:dyDescent="0.3">
      <c r="B19" t="s">
        <v>14</v>
      </c>
      <c r="C19">
        <v>4</v>
      </c>
      <c r="D19">
        <v>2</v>
      </c>
      <c r="E19">
        <v>0</v>
      </c>
      <c r="F19" s="13">
        <v>1</v>
      </c>
      <c r="G19">
        <v>0</v>
      </c>
      <c r="H19">
        <v>4</v>
      </c>
      <c r="I19">
        <v>1</v>
      </c>
      <c r="J19">
        <v>0</v>
      </c>
      <c r="K19">
        <v>6</v>
      </c>
      <c r="L19" s="13">
        <v>4</v>
      </c>
      <c r="N19" s="6" t="s">
        <v>254</v>
      </c>
    </row>
    <row r="20" spans="2:15" x14ac:dyDescent="0.3">
      <c r="B20" t="s">
        <v>255</v>
      </c>
      <c r="C20">
        <v>1</v>
      </c>
      <c r="D20">
        <v>1</v>
      </c>
      <c r="E20">
        <v>0</v>
      </c>
      <c r="F20" s="14">
        <v>0</v>
      </c>
      <c r="G20">
        <v>1</v>
      </c>
      <c r="H20">
        <v>0</v>
      </c>
      <c r="I20">
        <v>0</v>
      </c>
      <c r="J20">
        <v>1</v>
      </c>
      <c r="K20">
        <v>6</v>
      </c>
      <c r="L20" s="14">
        <v>1</v>
      </c>
      <c r="N20" t="s">
        <v>14</v>
      </c>
      <c r="O20" t="s">
        <v>258</v>
      </c>
    </row>
    <row r="21" spans="2:15" x14ac:dyDescent="0.3">
      <c r="B21" t="s">
        <v>199</v>
      </c>
      <c r="C21">
        <f>C20+C19</f>
        <v>5</v>
      </c>
      <c r="D21">
        <f t="shared" ref="D21:L21" si="2">D20+D19</f>
        <v>3</v>
      </c>
      <c r="E21">
        <f t="shared" ref="E21" si="3">E20+E19</f>
        <v>0</v>
      </c>
      <c r="F21">
        <f t="shared" ref="F21" si="4">F20+F19</f>
        <v>1</v>
      </c>
      <c r="G21">
        <f t="shared" si="2"/>
        <v>1</v>
      </c>
      <c r="H21">
        <f t="shared" si="2"/>
        <v>4</v>
      </c>
      <c r="I21">
        <f t="shared" si="2"/>
        <v>1</v>
      </c>
      <c r="J21">
        <f t="shared" si="2"/>
        <v>1</v>
      </c>
      <c r="K21">
        <f t="shared" si="2"/>
        <v>12</v>
      </c>
      <c r="L21" s="13">
        <f t="shared" si="2"/>
        <v>5</v>
      </c>
      <c r="N21" t="s">
        <v>255</v>
      </c>
      <c r="O21" t="s">
        <v>259</v>
      </c>
    </row>
    <row r="22" spans="2:15" x14ac:dyDescent="0.3">
      <c r="B22" t="s">
        <v>15</v>
      </c>
      <c r="C22">
        <v>1</v>
      </c>
      <c r="D22">
        <v>0</v>
      </c>
      <c r="E22">
        <v>0</v>
      </c>
      <c r="F22" s="14">
        <v>0</v>
      </c>
      <c r="G22">
        <v>3</v>
      </c>
      <c r="H22">
        <v>6</v>
      </c>
      <c r="I22">
        <v>2</v>
      </c>
      <c r="J22">
        <v>0</v>
      </c>
      <c r="K22">
        <v>8</v>
      </c>
      <c r="L22" s="14">
        <v>1</v>
      </c>
      <c r="N22" t="s">
        <v>199</v>
      </c>
      <c r="O22" t="s">
        <v>260</v>
      </c>
    </row>
    <row r="23" spans="2:15" x14ac:dyDescent="0.3">
      <c r="B23" t="s">
        <v>256</v>
      </c>
      <c r="C23">
        <v>4</v>
      </c>
      <c r="D23">
        <v>1</v>
      </c>
      <c r="E23">
        <v>0</v>
      </c>
      <c r="F23" s="13">
        <v>0</v>
      </c>
      <c r="G23">
        <v>1</v>
      </c>
      <c r="H23">
        <v>3</v>
      </c>
      <c r="I23">
        <v>1</v>
      </c>
      <c r="J23">
        <v>0</v>
      </c>
      <c r="K23">
        <v>4</v>
      </c>
      <c r="L23" s="13">
        <v>0</v>
      </c>
      <c r="N23" t="s">
        <v>15</v>
      </c>
      <c r="O23" t="s">
        <v>261</v>
      </c>
    </row>
    <row r="24" spans="2:15" x14ac:dyDescent="0.3">
      <c r="B24" t="s">
        <v>198</v>
      </c>
      <c r="C24">
        <f>C23+C22</f>
        <v>5</v>
      </c>
      <c r="D24">
        <f t="shared" ref="D24:L24" si="5">D23+D22</f>
        <v>1</v>
      </c>
      <c r="E24">
        <f t="shared" ref="E24" si="6">E23+E22</f>
        <v>0</v>
      </c>
      <c r="F24">
        <f t="shared" ref="F24" si="7">F23+F22</f>
        <v>0</v>
      </c>
      <c r="G24">
        <f t="shared" si="5"/>
        <v>4</v>
      </c>
      <c r="H24">
        <f t="shared" si="5"/>
        <v>9</v>
      </c>
      <c r="I24">
        <f t="shared" si="5"/>
        <v>3</v>
      </c>
      <c r="J24">
        <f t="shared" si="5"/>
        <v>0</v>
      </c>
      <c r="K24">
        <f t="shared" si="5"/>
        <v>12</v>
      </c>
      <c r="L24" s="14">
        <f t="shared" si="5"/>
        <v>1</v>
      </c>
      <c r="N24" t="s">
        <v>256</v>
      </c>
      <c r="O24" t="s">
        <v>262</v>
      </c>
    </row>
    <row r="25" spans="2:15" x14ac:dyDescent="0.3">
      <c r="B25" t="s">
        <v>16</v>
      </c>
      <c r="C25">
        <v>1</v>
      </c>
      <c r="D25">
        <v>0</v>
      </c>
      <c r="E25">
        <v>0</v>
      </c>
      <c r="F25" s="13">
        <v>0</v>
      </c>
      <c r="G25">
        <v>0</v>
      </c>
      <c r="H25">
        <v>0</v>
      </c>
      <c r="I25">
        <v>0</v>
      </c>
      <c r="J25">
        <v>0</v>
      </c>
      <c r="K25">
        <v>10</v>
      </c>
      <c r="L25" s="13">
        <v>0</v>
      </c>
      <c r="N25" t="s">
        <v>198</v>
      </c>
      <c r="O25" t="s">
        <v>263</v>
      </c>
    </row>
    <row r="26" spans="2:15" x14ac:dyDescent="0.3">
      <c r="B26" t="s">
        <v>17</v>
      </c>
      <c r="C26">
        <v>3</v>
      </c>
      <c r="D26">
        <v>0</v>
      </c>
      <c r="E26">
        <v>1</v>
      </c>
      <c r="F26" s="14">
        <v>0</v>
      </c>
      <c r="G26">
        <v>2</v>
      </c>
      <c r="H26">
        <v>0</v>
      </c>
      <c r="I26">
        <v>0</v>
      </c>
      <c r="J26">
        <v>0</v>
      </c>
      <c r="K26">
        <v>1</v>
      </c>
      <c r="L26" s="14">
        <v>0</v>
      </c>
      <c r="N26" t="s">
        <v>16</v>
      </c>
      <c r="O26" t="s">
        <v>264</v>
      </c>
    </row>
    <row r="27" spans="2:15" x14ac:dyDescent="0.3">
      <c r="B27" t="s">
        <v>257</v>
      </c>
      <c r="C27">
        <v>0</v>
      </c>
      <c r="D27">
        <v>1</v>
      </c>
      <c r="E27">
        <v>0</v>
      </c>
      <c r="F27" s="15">
        <v>0</v>
      </c>
      <c r="G27">
        <v>0</v>
      </c>
      <c r="H27">
        <v>1</v>
      </c>
      <c r="I27">
        <v>0</v>
      </c>
      <c r="J27">
        <v>0</v>
      </c>
      <c r="K27">
        <v>3</v>
      </c>
      <c r="L27" s="15">
        <v>1</v>
      </c>
      <c r="N27" t="s">
        <v>17</v>
      </c>
      <c r="O27" t="s">
        <v>265</v>
      </c>
    </row>
    <row r="28" spans="2:15" x14ac:dyDescent="0.3">
      <c r="N28" t="s">
        <v>257</v>
      </c>
      <c r="O28" t="s">
        <v>266</v>
      </c>
    </row>
  </sheetData>
  <pageMargins left="0.511811024" right="0.511811024" top="0.78740157499999996" bottom="0.78740157499999996" header="0.31496062000000002" footer="0.31496062000000002"/>
  <tableParts count="3">
    <tablePart r:id="rId1"/>
    <tablePart r:id="rId2"/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N33"/>
  <sheetViews>
    <sheetView workbookViewId="0"/>
  </sheetViews>
  <sheetFormatPr defaultColWidth="11.5546875" defaultRowHeight="14.4" x14ac:dyDescent="0.3"/>
  <cols>
    <col min="1" max="1" width="3.33203125" customWidth="1"/>
    <col min="2" max="2" width="13.33203125" bestFit="1" customWidth="1"/>
    <col min="3" max="3" width="5.5546875" bestFit="1" customWidth="1"/>
    <col min="4" max="4" width="8" bestFit="1" customWidth="1"/>
    <col min="5" max="5" width="5.5546875" customWidth="1"/>
    <col min="6" max="6" width="6.109375" bestFit="1" customWidth="1"/>
    <col min="7" max="7" width="5.6640625" bestFit="1" customWidth="1"/>
    <col min="8" max="8" width="8.88671875" bestFit="1" customWidth="1"/>
    <col min="9" max="9" width="6.6640625" bestFit="1" customWidth="1"/>
    <col min="10" max="10" width="8.109375" bestFit="1" customWidth="1"/>
    <col min="11" max="11" width="7" bestFit="1" customWidth="1"/>
  </cols>
  <sheetData>
    <row r="2" spans="2:14" ht="25.8" x14ac:dyDescent="0.5">
      <c r="B2" s="8" t="s">
        <v>290</v>
      </c>
    </row>
    <row r="4" spans="2:14" x14ac:dyDescent="0.3">
      <c r="B4" t="s">
        <v>286</v>
      </c>
      <c r="C4" t="s">
        <v>14</v>
      </c>
      <c r="D4" t="s">
        <v>255</v>
      </c>
      <c r="E4" t="s">
        <v>199</v>
      </c>
      <c r="F4" t="s">
        <v>15</v>
      </c>
      <c r="G4" t="s">
        <v>256</v>
      </c>
      <c r="H4" t="s">
        <v>198</v>
      </c>
      <c r="I4" t="s">
        <v>16</v>
      </c>
      <c r="J4" t="s">
        <v>17</v>
      </c>
      <c r="K4" t="s">
        <v>257</v>
      </c>
      <c r="N4" t="s">
        <v>253</v>
      </c>
    </row>
    <row r="5" spans="2:14" x14ac:dyDescent="0.3">
      <c r="B5" t="s">
        <v>289</v>
      </c>
      <c r="C5" s="17">
        <v>15</v>
      </c>
      <c r="D5" s="17">
        <v>10</v>
      </c>
      <c r="E5" s="17">
        <f>Tabela8[[#This Row],[DirJor]]+Tabela8[[#This Row],[Dir]]</f>
        <v>25</v>
      </c>
      <c r="F5" s="17">
        <v>7</v>
      </c>
      <c r="G5" s="17">
        <v>8</v>
      </c>
      <c r="H5" s="17">
        <f>Tabela8[[#This Row],[EsqJor]]+Tabela8[[#This Row],[Esq]]</f>
        <v>15</v>
      </c>
      <c r="I5" s="17">
        <v>9</v>
      </c>
      <c r="J5" s="17">
        <v>4</v>
      </c>
      <c r="K5" s="17">
        <v>4</v>
      </c>
    </row>
    <row r="6" spans="2:14" x14ac:dyDescent="0.3">
      <c r="B6" t="s">
        <v>212</v>
      </c>
      <c r="C6" s="17"/>
      <c r="D6" s="17"/>
      <c r="E6" s="17"/>
      <c r="F6" s="17" t="s">
        <v>287</v>
      </c>
      <c r="G6" s="17"/>
      <c r="H6" s="17"/>
      <c r="I6" s="17"/>
      <c r="J6" s="17"/>
      <c r="K6" s="17"/>
      <c r="M6" s="6" t="s">
        <v>254</v>
      </c>
    </row>
    <row r="7" spans="2:14" x14ac:dyDescent="0.3">
      <c r="B7" t="s">
        <v>211</v>
      </c>
      <c r="C7" s="17"/>
      <c r="D7" s="17"/>
      <c r="E7" s="17"/>
      <c r="F7" s="17" t="s">
        <v>287</v>
      </c>
      <c r="G7" s="17"/>
      <c r="H7" s="17"/>
      <c r="I7" s="17"/>
      <c r="J7" s="17"/>
      <c r="K7" s="17"/>
      <c r="M7" t="s">
        <v>14</v>
      </c>
      <c r="N7" t="s">
        <v>258</v>
      </c>
    </row>
    <row r="8" spans="2:14" x14ac:dyDescent="0.3">
      <c r="B8" t="s">
        <v>210</v>
      </c>
      <c r="C8" s="17"/>
      <c r="D8" s="17"/>
      <c r="E8" s="17"/>
      <c r="F8" s="17" t="s">
        <v>287</v>
      </c>
      <c r="G8" s="17"/>
      <c r="H8" s="17"/>
      <c r="I8" s="17"/>
      <c r="J8" s="17"/>
      <c r="K8" s="17"/>
      <c r="M8" t="s">
        <v>255</v>
      </c>
      <c r="N8" t="s">
        <v>259</v>
      </c>
    </row>
    <row r="9" spans="2:14" x14ac:dyDescent="0.3">
      <c r="B9" t="s">
        <v>223</v>
      </c>
      <c r="C9" s="17"/>
      <c r="D9" s="17"/>
      <c r="E9" s="17"/>
      <c r="F9" s="17" t="s">
        <v>287</v>
      </c>
      <c r="G9" s="17"/>
      <c r="H9" s="17"/>
      <c r="I9" s="17"/>
      <c r="J9" s="17"/>
      <c r="K9" s="17"/>
      <c r="M9" t="s">
        <v>15</v>
      </c>
      <c r="N9" t="s">
        <v>261</v>
      </c>
    </row>
    <row r="10" spans="2:14" x14ac:dyDescent="0.3">
      <c r="B10" t="s">
        <v>209</v>
      </c>
      <c r="C10" s="17"/>
      <c r="D10" s="17"/>
      <c r="E10" s="17"/>
      <c r="F10" s="17" t="s">
        <v>287</v>
      </c>
      <c r="G10" s="17"/>
      <c r="H10" s="17"/>
      <c r="I10" s="17"/>
      <c r="J10" s="17"/>
      <c r="K10" s="17"/>
      <c r="M10" t="s">
        <v>256</v>
      </c>
      <c r="N10" t="s">
        <v>262</v>
      </c>
    </row>
    <row r="11" spans="2:14" x14ac:dyDescent="0.3">
      <c r="B11" t="s">
        <v>208</v>
      </c>
      <c r="C11" s="17"/>
      <c r="D11" s="17"/>
      <c r="E11" s="17"/>
      <c r="F11" s="17" t="s">
        <v>287</v>
      </c>
      <c r="G11" s="17"/>
      <c r="H11" s="17"/>
      <c r="I11" s="17"/>
      <c r="J11" s="17"/>
      <c r="K11" s="17"/>
      <c r="M11" t="s">
        <v>16</v>
      </c>
      <c r="N11" t="s">
        <v>264</v>
      </c>
    </row>
    <row r="12" spans="2:14" x14ac:dyDescent="0.3">
      <c r="B12" t="s">
        <v>207</v>
      </c>
      <c r="C12" s="17"/>
      <c r="D12" s="17"/>
      <c r="E12" s="17"/>
      <c r="F12" s="17" t="s">
        <v>287</v>
      </c>
      <c r="G12" s="17"/>
      <c r="H12" s="17"/>
      <c r="I12" s="17"/>
      <c r="J12" s="17"/>
      <c r="K12" s="17"/>
      <c r="M12" t="s">
        <v>17</v>
      </c>
      <c r="N12" t="s">
        <v>265</v>
      </c>
    </row>
    <row r="13" spans="2:14" x14ac:dyDescent="0.3">
      <c r="B13" t="s">
        <v>228</v>
      </c>
      <c r="C13" s="17"/>
      <c r="D13" s="17"/>
      <c r="E13" s="17"/>
      <c r="F13" s="17"/>
      <c r="G13" s="17"/>
      <c r="H13" s="17"/>
      <c r="I13" s="17" t="s">
        <v>287</v>
      </c>
      <c r="J13" s="17"/>
      <c r="K13" s="17"/>
      <c r="M13" t="s">
        <v>257</v>
      </c>
      <c r="N13" t="s">
        <v>266</v>
      </c>
    </row>
    <row r="14" spans="2:14" x14ac:dyDescent="0.3">
      <c r="B14" t="s">
        <v>214</v>
      </c>
      <c r="C14" s="17"/>
      <c r="D14" s="17"/>
      <c r="E14" s="17"/>
      <c r="F14" s="17"/>
      <c r="G14" s="17" t="s">
        <v>287</v>
      </c>
      <c r="H14" s="17"/>
      <c r="I14" s="17"/>
      <c r="J14" s="17"/>
      <c r="K14" s="17"/>
    </row>
    <row r="15" spans="2:14" x14ac:dyDescent="0.3">
      <c r="B15" t="s">
        <v>204</v>
      </c>
      <c r="C15" s="17" t="s">
        <v>287</v>
      </c>
      <c r="D15" s="17"/>
      <c r="E15" s="17"/>
      <c r="F15" s="17"/>
      <c r="G15" s="17"/>
      <c r="H15" s="17"/>
      <c r="I15" s="17"/>
      <c r="J15" s="17"/>
      <c r="K15" s="17"/>
    </row>
    <row r="16" spans="2:14" x14ac:dyDescent="0.3">
      <c r="B16" t="s">
        <v>222</v>
      </c>
      <c r="C16" s="17"/>
      <c r="D16" s="17"/>
      <c r="E16" s="17"/>
      <c r="F16" s="17" t="s">
        <v>287</v>
      </c>
      <c r="G16" s="17"/>
      <c r="H16" s="17"/>
      <c r="I16" s="17"/>
      <c r="J16" s="17"/>
      <c r="K16" s="17"/>
    </row>
    <row r="17" spans="2:11" x14ac:dyDescent="0.3">
      <c r="B17" t="s">
        <v>226</v>
      </c>
      <c r="C17" s="17"/>
      <c r="D17" s="17"/>
      <c r="E17" s="17"/>
      <c r="F17" s="17"/>
      <c r="G17" s="17"/>
      <c r="H17" s="17"/>
      <c r="I17" s="17"/>
      <c r="J17" s="17" t="s">
        <v>287</v>
      </c>
      <c r="K17" s="17"/>
    </row>
    <row r="18" spans="2:11" x14ac:dyDescent="0.3">
      <c r="B18" t="s">
        <v>203</v>
      </c>
      <c r="C18" s="17" t="s">
        <v>287</v>
      </c>
      <c r="D18" s="17"/>
      <c r="E18" s="17"/>
      <c r="F18" s="17"/>
      <c r="G18" s="17"/>
      <c r="H18" s="17"/>
      <c r="I18" s="17"/>
      <c r="J18" s="17"/>
      <c r="K18" s="17"/>
    </row>
    <row r="19" spans="2:11" x14ac:dyDescent="0.3">
      <c r="B19" t="s">
        <v>215</v>
      </c>
      <c r="C19" s="17"/>
      <c r="D19" s="17" t="s">
        <v>287</v>
      </c>
      <c r="E19" s="17"/>
      <c r="F19" s="17"/>
      <c r="G19" s="17"/>
      <c r="H19" s="17"/>
      <c r="I19" s="17"/>
      <c r="J19" s="17"/>
      <c r="K19" s="17"/>
    </row>
    <row r="20" spans="2:11" x14ac:dyDescent="0.3">
      <c r="B20" t="s">
        <v>221</v>
      </c>
      <c r="C20" s="17"/>
      <c r="D20" s="17"/>
      <c r="E20" s="17"/>
      <c r="F20" s="17"/>
      <c r="G20" s="17" t="s">
        <v>287</v>
      </c>
      <c r="H20" s="17"/>
      <c r="I20" s="17"/>
      <c r="J20" s="17"/>
      <c r="K20" s="17"/>
    </row>
    <row r="21" spans="2:11" x14ac:dyDescent="0.3">
      <c r="B21" t="s">
        <v>225</v>
      </c>
      <c r="C21" s="17"/>
      <c r="D21" s="17"/>
      <c r="E21" s="17"/>
      <c r="F21" s="17"/>
      <c r="G21" s="17"/>
      <c r="H21" s="17"/>
      <c r="I21" s="17"/>
      <c r="J21" s="17" t="s">
        <v>287</v>
      </c>
      <c r="K21" s="17"/>
    </row>
    <row r="22" spans="2:11" x14ac:dyDescent="0.3">
      <c r="B22" t="s">
        <v>220</v>
      </c>
      <c r="C22" s="17"/>
      <c r="D22" s="17"/>
      <c r="E22" s="17"/>
      <c r="F22" s="17" t="s">
        <v>287</v>
      </c>
      <c r="G22" s="17"/>
      <c r="H22" s="17"/>
      <c r="I22" s="17"/>
      <c r="J22" s="17"/>
      <c r="K22" s="17"/>
    </row>
    <row r="23" spans="2:11" x14ac:dyDescent="0.3">
      <c r="B23" t="s">
        <v>219</v>
      </c>
      <c r="C23" s="17"/>
      <c r="D23" s="17"/>
      <c r="E23" s="17"/>
      <c r="F23" s="17" t="s">
        <v>287</v>
      </c>
      <c r="G23" s="17"/>
      <c r="H23" s="17"/>
      <c r="I23" s="17"/>
      <c r="J23" s="17"/>
      <c r="K23" s="17"/>
    </row>
    <row r="24" spans="2:11" x14ac:dyDescent="0.3">
      <c r="B24" t="s">
        <v>224</v>
      </c>
      <c r="C24" s="17"/>
      <c r="D24" s="17"/>
      <c r="E24" s="17"/>
      <c r="F24" s="17"/>
      <c r="G24" s="17"/>
      <c r="H24" s="17"/>
      <c r="I24" s="17"/>
      <c r="J24" s="17" t="s">
        <v>287</v>
      </c>
      <c r="K24" s="17"/>
    </row>
    <row r="25" spans="2:11" x14ac:dyDescent="0.3">
      <c r="B25" t="s">
        <v>218</v>
      </c>
      <c r="C25" s="17"/>
      <c r="D25" s="17"/>
      <c r="E25" s="17"/>
      <c r="F25" s="17" t="s">
        <v>287</v>
      </c>
      <c r="G25" s="17"/>
      <c r="H25" s="17"/>
      <c r="I25" s="17"/>
      <c r="J25" s="17"/>
      <c r="K25" s="17"/>
    </row>
    <row r="26" spans="2:11" x14ac:dyDescent="0.3">
      <c r="B26" t="s">
        <v>217</v>
      </c>
      <c r="C26" s="17"/>
      <c r="D26" s="17"/>
      <c r="E26" s="17"/>
      <c r="F26" s="17"/>
      <c r="G26" s="17" t="s">
        <v>287</v>
      </c>
      <c r="H26" s="17"/>
      <c r="I26" s="17"/>
      <c r="J26" s="17"/>
      <c r="K26" s="17"/>
    </row>
    <row r="27" spans="2:11" x14ac:dyDescent="0.3">
      <c r="B27" t="s">
        <v>202</v>
      </c>
      <c r="C27" s="17" t="s">
        <v>287</v>
      </c>
      <c r="D27" s="17"/>
      <c r="E27" s="17"/>
      <c r="F27" s="17"/>
      <c r="G27" s="17"/>
      <c r="H27" s="17"/>
      <c r="I27" s="17"/>
      <c r="J27" s="17"/>
      <c r="K27" s="17"/>
    </row>
    <row r="28" spans="2:11" x14ac:dyDescent="0.3">
      <c r="B28" t="s">
        <v>206</v>
      </c>
      <c r="C28" s="17"/>
      <c r="D28" s="17"/>
      <c r="E28" s="17"/>
      <c r="F28" s="17" t="s">
        <v>287</v>
      </c>
      <c r="G28" s="17"/>
      <c r="H28" s="17"/>
      <c r="I28" s="17"/>
      <c r="J28" s="17"/>
      <c r="K28" s="17"/>
    </row>
    <row r="29" spans="2:11" x14ac:dyDescent="0.3">
      <c r="B29" t="s">
        <v>227</v>
      </c>
      <c r="C29" s="17"/>
      <c r="D29" s="17"/>
      <c r="E29" s="17"/>
      <c r="F29" s="17"/>
      <c r="G29" s="17"/>
      <c r="H29" s="17"/>
      <c r="I29" s="17"/>
      <c r="J29" s="17"/>
      <c r="K29" s="17" t="s">
        <v>287</v>
      </c>
    </row>
    <row r="30" spans="2:11" x14ac:dyDescent="0.3">
      <c r="B30" t="s">
        <v>205</v>
      </c>
      <c r="C30" s="17"/>
      <c r="D30" s="17"/>
      <c r="E30" s="17"/>
      <c r="F30" s="17" t="s">
        <v>287</v>
      </c>
      <c r="G30" s="17"/>
      <c r="H30" s="17"/>
      <c r="I30" s="17"/>
      <c r="J30" s="17"/>
      <c r="K30" s="17"/>
    </row>
    <row r="31" spans="2:11" x14ac:dyDescent="0.3">
      <c r="B31" t="s">
        <v>216</v>
      </c>
      <c r="C31" s="17"/>
      <c r="D31" s="17"/>
      <c r="E31" s="17"/>
      <c r="F31" s="17"/>
      <c r="G31" s="17" t="s">
        <v>287</v>
      </c>
      <c r="H31" s="17"/>
      <c r="I31" s="17"/>
      <c r="J31" s="17"/>
      <c r="K31" s="17"/>
    </row>
    <row r="32" spans="2:11" x14ac:dyDescent="0.3">
      <c r="B32" t="s">
        <v>201</v>
      </c>
      <c r="C32" s="17" t="s">
        <v>287</v>
      </c>
      <c r="D32" s="17"/>
      <c r="E32" s="17"/>
      <c r="F32" s="17"/>
      <c r="G32" s="17"/>
      <c r="H32" s="17"/>
      <c r="I32" s="17"/>
      <c r="J32" s="17"/>
      <c r="K32" s="17"/>
    </row>
    <row r="33" spans="2:11" x14ac:dyDescent="0.3">
      <c r="B33" t="s">
        <v>213</v>
      </c>
      <c r="C33" s="17"/>
      <c r="D33" s="17"/>
      <c r="E33" s="17"/>
      <c r="F33" s="17"/>
      <c r="G33" s="17"/>
      <c r="H33" s="17"/>
      <c r="I33" s="17" t="s">
        <v>287</v>
      </c>
      <c r="J33" s="17"/>
      <c r="K33" s="17"/>
    </row>
  </sheetData>
  <pageMargins left="0.7" right="0.7" top="0.75" bottom="0.75" header="0.3" footer="0.3"/>
  <pageSetup paperSize="9" orientation="portrait" horizontalDpi="300" verticalDpi="300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2:Q25"/>
  <sheetViews>
    <sheetView workbookViewId="0"/>
  </sheetViews>
  <sheetFormatPr defaultColWidth="11.5546875" defaultRowHeight="14.4" x14ac:dyDescent="0.3"/>
  <cols>
    <col min="1" max="1" width="3.33203125" customWidth="1"/>
    <col min="5" max="5" width="12.44140625" customWidth="1"/>
    <col min="6" max="6" width="21.109375" customWidth="1"/>
    <col min="7" max="7" width="15.77734375" customWidth="1"/>
    <col min="8" max="8" width="15.6640625" customWidth="1"/>
    <col min="12" max="12" width="15.21875" customWidth="1"/>
    <col min="13" max="13" width="12.77734375" customWidth="1"/>
    <col min="14" max="14" width="11.6640625" customWidth="1"/>
    <col min="15" max="15" width="12.21875" customWidth="1"/>
  </cols>
  <sheetData>
    <row r="2" spans="2:17" ht="25.8" x14ac:dyDescent="0.5">
      <c r="B2" s="8" t="s">
        <v>291</v>
      </c>
    </row>
    <row r="4" spans="2:17" ht="28.8" x14ac:dyDescent="0.3">
      <c r="B4" s="10" t="s">
        <v>0</v>
      </c>
      <c r="C4" s="10" t="s">
        <v>61</v>
      </c>
      <c r="D4" s="10" t="s">
        <v>62</v>
      </c>
      <c r="E4" s="10" t="s">
        <v>63</v>
      </c>
      <c r="F4" s="10" t="s">
        <v>294</v>
      </c>
      <c r="G4" s="10" t="s">
        <v>65</v>
      </c>
      <c r="H4" s="10" t="s">
        <v>295</v>
      </c>
      <c r="I4" s="10" t="s">
        <v>38</v>
      </c>
      <c r="J4" s="10" t="s">
        <v>66</v>
      </c>
      <c r="K4" s="10" t="s">
        <v>67</v>
      </c>
      <c r="L4" s="10" t="s">
        <v>68</v>
      </c>
      <c r="M4" s="10" t="s">
        <v>296</v>
      </c>
      <c r="N4" s="10" t="s">
        <v>42</v>
      </c>
      <c r="O4" s="10" t="s">
        <v>69</v>
      </c>
      <c r="P4" s="18" t="s">
        <v>304</v>
      </c>
      <c r="Q4" s="18" t="s">
        <v>303</v>
      </c>
    </row>
    <row r="5" spans="2:17" x14ac:dyDescent="0.3">
      <c r="B5" t="s">
        <v>14</v>
      </c>
      <c r="C5">
        <v>1</v>
      </c>
      <c r="D5">
        <v>1</v>
      </c>
      <c r="E5">
        <v>1</v>
      </c>
      <c r="F5">
        <v>4</v>
      </c>
      <c r="G5">
        <v>1</v>
      </c>
      <c r="H5">
        <v>5</v>
      </c>
      <c r="I5">
        <v>1</v>
      </c>
      <c r="J5">
        <v>1</v>
      </c>
      <c r="K5">
        <v>1</v>
      </c>
      <c r="L5">
        <v>1</v>
      </c>
      <c r="M5">
        <v>2</v>
      </c>
      <c r="N5">
        <v>0</v>
      </c>
      <c r="O5">
        <v>0</v>
      </c>
      <c r="P5" s="19">
        <v>8</v>
      </c>
      <c r="Q5" s="19">
        <v>11</v>
      </c>
    </row>
    <row r="6" spans="2:17" x14ac:dyDescent="0.3">
      <c r="B6" t="s">
        <v>255</v>
      </c>
      <c r="C6">
        <v>0</v>
      </c>
      <c r="D6">
        <v>0</v>
      </c>
      <c r="E6">
        <v>1</v>
      </c>
      <c r="F6">
        <v>1</v>
      </c>
      <c r="G6">
        <v>1</v>
      </c>
      <c r="H6">
        <v>1</v>
      </c>
      <c r="I6">
        <v>0</v>
      </c>
      <c r="J6">
        <v>0</v>
      </c>
      <c r="K6">
        <v>0</v>
      </c>
      <c r="L6">
        <v>0</v>
      </c>
      <c r="M6">
        <v>0</v>
      </c>
      <c r="N6">
        <v>7</v>
      </c>
      <c r="O6">
        <v>0</v>
      </c>
      <c r="P6" s="19">
        <v>9</v>
      </c>
      <c r="Q6" s="19">
        <v>2</v>
      </c>
    </row>
    <row r="7" spans="2:17" x14ac:dyDescent="0.3">
      <c r="B7" t="s">
        <v>199</v>
      </c>
      <c r="C7">
        <f>C6+C5</f>
        <v>1</v>
      </c>
      <c r="D7">
        <f t="shared" ref="D7:O7" si="0">D6+D5</f>
        <v>1</v>
      </c>
      <c r="E7">
        <f t="shared" si="0"/>
        <v>2</v>
      </c>
      <c r="F7">
        <f t="shared" si="0"/>
        <v>5</v>
      </c>
      <c r="G7">
        <f t="shared" si="0"/>
        <v>2</v>
      </c>
      <c r="H7">
        <f t="shared" si="0"/>
        <v>6</v>
      </c>
      <c r="I7">
        <f t="shared" si="0"/>
        <v>1</v>
      </c>
      <c r="J7">
        <f t="shared" si="0"/>
        <v>1</v>
      </c>
      <c r="K7">
        <f t="shared" si="0"/>
        <v>1</v>
      </c>
      <c r="L7">
        <f t="shared" si="0"/>
        <v>1</v>
      </c>
      <c r="M7">
        <f t="shared" si="0"/>
        <v>2</v>
      </c>
      <c r="N7">
        <f t="shared" si="0"/>
        <v>7</v>
      </c>
      <c r="O7">
        <f t="shared" si="0"/>
        <v>0</v>
      </c>
      <c r="P7" s="19">
        <f t="shared" ref="P7" si="1">P6+P5</f>
        <v>17</v>
      </c>
      <c r="Q7" s="19">
        <f t="shared" ref="Q7" si="2">Q6+Q5</f>
        <v>13</v>
      </c>
    </row>
    <row r="8" spans="2:17" x14ac:dyDescent="0.3">
      <c r="B8" t="s">
        <v>15</v>
      </c>
      <c r="C8">
        <v>0</v>
      </c>
      <c r="D8">
        <v>0</v>
      </c>
      <c r="E8">
        <v>0</v>
      </c>
      <c r="F8">
        <v>0</v>
      </c>
      <c r="G8">
        <v>2</v>
      </c>
      <c r="H8">
        <v>7</v>
      </c>
      <c r="I8">
        <v>3</v>
      </c>
      <c r="J8">
        <v>0</v>
      </c>
      <c r="K8">
        <v>0</v>
      </c>
      <c r="L8">
        <v>3</v>
      </c>
      <c r="M8">
        <v>1</v>
      </c>
      <c r="N8">
        <v>3</v>
      </c>
      <c r="O8">
        <v>1</v>
      </c>
      <c r="P8" s="19">
        <v>6</v>
      </c>
      <c r="Q8" s="19">
        <v>14</v>
      </c>
    </row>
    <row r="9" spans="2:17" x14ac:dyDescent="0.3">
      <c r="B9" t="s">
        <v>256</v>
      </c>
      <c r="C9">
        <v>0</v>
      </c>
      <c r="D9">
        <v>0</v>
      </c>
      <c r="E9">
        <v>1</v>
      </c>
      <c r="F9">
        <v>0</v>
      </c>
      <c r="G9">
        <v>0</v>
      </c>
      <c r="H9">
        <v>1</v>
      </c>
      <c r="I9">
        <v>0</v>
      </c>
      <c r="J9">
        <v>0</v>
      </c>
      <c r="K9">
        <v>0</v>
      </c>
      <c r="L9">
        <v>0</v>
      </c>
      <c r="M9">
        <v>0</v>
      </c>
      <c r="N9">
        <v>10</v>
      </c>
      <c r="O9">
        <v>0</v>
      </c>
      <c r="P9" s="19">
        <v>6</v>
      </c>
      <c r="Q9" s="19">
        <v>6</v>
      </c>
    </row>
    <row r="10" spans="2:17" x14ac:dyDescent="0.3">
      <c r="B10" t="s">
        <v>198</v>
      </c>
      <c r="C10">
        <f>C9+C8</f>
        <v>0</v>
      </c>
      <c r="D10">
        <f t="shared" ref="D10:O10" si="3">D9+D8</f>
        <v>0</v>
      </c>
      <c r="E10">
        <f t="shared" si="3"/>
        <v>1</v>
      </c>
      <c r="F10">
        <f t="shared" si="3"/>
        <v>0</v>
      </c>
      <c r="G10">
        <f t="shared" si="3"/>
        <v>2</v>
      </c>
      <c r="H10">
        <f t="shared" si="3"/>
        <v>8</v>
      </c>
      <c r="I10">
        <f t="shared" si="3"/>
        <v>3</v>
      </c>
      <c r="J10">
        <f t="shared" si="3"/>
        <v>0</v>
      </c>
      <c r="K10">
        <f t="shared" si="3"/>
        <v>0</v>
      </c>
      <c r="L10">
        <f t="shared" si="3"/>
        <v>3</v>
      </c>
      <c r="M10">
        <f t="shared" si="3"/>
        <v>1</v>
      </c>
      <c r="N10">
        <f t="shared" si="3"/>
        <v>13</v>
      </c>
      <c r="O10">
        <f t="shared" si="3"/>
        <v>1</v>
      </c>
      <c r="P10" s="19">
        <f t="shared" ref="P10" si="4">P9+P8</f>
        <v>12</v>
      </c>
      <c r="Q10" s="19">
        <f t="shared" ref="Q10" si="5">Q9+Q8</f>
        <v>20</v>
      </c>
    </row>
    <row r="11" spans="2:17" x14ac:dyDescent="0.3">
      <c r="B11" t="s">
        <v>16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11</v>
      </c>
      <c r="O11">
        <v>0</v>
      </c>
      <c r="P11" s="19">
        <v>8</v>
      </c>
      <c r="Q11" s="19">
        <v>3</v>
      </c>
    </row>
    <row r="12" spans="2:17" x14ac:dyDescent="0.3">
      <c r="B12" t="s">
        <v>17</v>
      </c>
      <c r="C12">
        <v>0</v>
      </c>
      <c r="D12">
        <v>0</v>
      </c>
      <c r="E12">
        <v>2</v>
      </c>
      <c r="F12">
        <v>4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1</v>
      </c>
      <c r="O12">
        <v>0</v>
      </c>
      <c r="P12" s="19">
        <v>4</v>
      </c>
      <c r="Q12" s="19">
        <v>3</v>
      </c>
    </row>
    <row r="13" spans="2:17" x14ac:dyDescent="0.3">
      <c r="B13" t="s">
        <v>257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4</v>
      </c>
      <c r="M13">
        <v>0</v>
      </c>
      <c r="N13">
        <v>1</v>
      </c>
      <c r="O13">
        <v>0</v>
      </c>
      <c r="P13" s="19">
        <v>0</v>
      </c>
      <c r="Q13" s="19">
        <v>5</v>
      </c>
    </row>
    <row r="15" spans="2:17" x14ac:dyDescent="0.3">
      <c r="C15" t="s">
        <v>293</v>
      </c>
    </row>
    <row r="16" spans="2:17" x14ac:dyDescent="0.3">
      <c r="C16" t="s">
        <v>253</v>
      </c>
    </row>
    <row r="18" spans="2:3" x14ac:dyDescent="0.3">
      <c r="B18" s="6" t="s">
        <v>254</v>
      </c>
    </row>
    <row r="19" spans="2:3" x14ac:dyDescent="0.3">
      <c r="B19" t="s">
        <v>14</v>
      </c>
      <c r="C19" t="s">
        <v>258</v>
      </c>
    </row>
    <row r="20" spans="2:3" x14ac:dyDescent="0.3">
      <c r="B20" t="s">
        <v>255</v>
      </c>
      <c r="C20" t="s">
        <v>259</v>
      </c>
    </row>
    <row r="21" spans="2:3" x14ac:dyDescent="0.3">
      <c r="B21" t="s">
        <v>15</v>
      </c>
      <c r="C21" t="s">
        <v>261</v>
      </c>
    </row>
    <row r="22" spans="2:3" x14ac:dyDescent="0.3">
      <c r="B22" t="s">
        <v>256</v>
      </c>
      <c r="C22" t="s">
        <v>262</v>
      </c>
    </row>
    <row r="23" spans="2:3" x14ac:dyDescent="0.3">
      <c r="B23" t="s">
        <v>16</v>
      </c>
      <c r="C23" t="s">
        <v>264</v>
      </c>
    </row>
    <row r="24" spans="2:3" x14ac:dyDescent="0.3">
      <c r="B24" t="s">
        <v>17</v>
      </c>
      <c r="C24" t="s">
        <v>265</v>
      </c>
    </row>
    <row r="25" spans="2:3" x14ac:dyDescent="0.3">
      <c r="B25" t="s">
        <v>257</v>
      </c>
      <c r="C25" t="s">
        <v>266</v>
      </c>
    </row>
  </sheetData>
  <pageMargins left="0.7" right="0.7" top="0.75" bottom="0.75" header="0.3" footer="0.3"/>
  <pageSetup paperSize="9" orientation="portrait" horizontalDpi="300" verticalDpi="300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2:R24"/>
  <sheetViews>
    <sheetView workbookViewId="0"/>
  </sheetViews>
  <sheetFormatPr defaultColWidth="11.5546875" defaultRowHeight="14.4" x14ac:dyDescent="0.3"/>
  <cols>
    <col min="1" max="1" width="3.33203125" customWidth="1"/>
    <col min="2" max="18" width="18.6640625" customWidth="1"/>
  </cols>
  <sheetData>
    <row r="2" spans="2:18" ht="25.8" x14ac:dyDescent="0.5">
      <c r="B2" s="8" t="s">
        <v>292</v>
      </c>
    </row>
    <row r="4" spans="2:18" ht="28.8" x14ac:dyDescent="0.3">
      <c r="B4" s="10" t="s">
        <v>0</v>
      </c>
      <c r="C4" s="10" t="s">
        <v>61</v>
      </c>
      <c r="D4" s="10" t="s">
        <v>298</v>
      </c>
      <c r="E4" s="10" t="s">
        <v>70</v>
      </c>
      <c r="F4" s="10" t="s">
        <v>71</v>
      </c>
      <c r="G4" s="10" t="s">
        <v>64</v>
      </c>
      <c r="H4" s="10" t="s">
        <v>302</v>
      </c>
      <c r="I4" s="10" t="s">
        <v>67</v>
      </c>
      <c r="J4" s="10" t="s">
        <v>72</v>
      </c>
      <c r="K4" s="10" t="s">
        <v>249</v>
      </c>
      <c r="L4" s="10" t="s">
        <v>297</v>
      </c>
      <c r="M4" s="10" t="s">
        <v>73</v>
      </c>
      <c r="N4" s="10" t="s">
        <v>299</v>
      </c>
      <c r="O4" s="10" t="s">
        <v>74</v>
      </c>
      <c r="P4" s="10" t="s">
        <v>300</v>
      </c>
      <c r="Q4" s="10" t="s">
        <v>301</v>
      </c>
      <c r="R4" s="10" t="s">
        <v>75</v>
      </c>
    </row>
    <row r="5" spans="2:18" x14ac:dyDescent="0.3">
      <c r="B5" t="s">
        <v>14</v>
      </c>
      <c r="C5">
        <v>1</v>
      </c>
      <c r="D5">
        <v>2</v>
      </c>
      <c r="E5">
        <v>1</v>
      </c>
      <c r="F5">
        <v>1</v>
      </c>
      <c r="G5">
        <v>3</v>
      </c>
      <c r="H5">
        <v>2</v>
      </c>
      <c r="I5">
        <v>1</v>
      </c>
      <c r="J5">
        <v>3</v>
      </c>
      <c r="K5">
        <v>2</v>
      </c>
      <c r="L5">
        <v>3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</row>
    <row r="6" spans="2:18" x14ac:dyDescent="0.3">
      <c r="B6" t="s">
        <v>255</v>
      </c>
      <c r="C6">
        <v>0</v>
      </c>
      <c r="D6">
        <v>0</v>
      </c>
      <c r="E6">
        <v>1</v>
      </c>
      <c r="F6">
        <v>0</v>
      </c>
      <c r="G6">
        <v>1</v>
      </c>
      <c r="H6">
        <v>2</v>
      </c>
      <c r="I6">
        <v>0</v>
      </c>
      <c r="J6">
        <v>0</v>
      </c>
      <c r="K6">
        <v>0</v>
      </c>
      <c r="L6">
        <v>0</v>
      </c>
      <c r="M6">
        <v>1</v>
      </c>
      <c r="N6">
        <v>0</v>
      </c>
      <c r="O6">
        <v>4</v>
      </c>
      <c r="P6">
        <v>2</v>
      </c>
      <c r="Q6">
        <v>0</v>
      </c>
      <c r="R6">
        <v>0</v>
      </c>
    </row>
    <row r="7" spans="2:18" x14ac:dyDescent="0.3">
      <c r="B7" t="s">
        <v>199</v>
      </c>
      <c r="C7">
        <f>C6+C5</f>
        <v>1</v>
      </c>
      <c r="D7">
        <f t="shared" ref="D7:R7" si="0">D6+D5</f>
        <v>2</v>
      </c>
      <c r="E7">
        <f t="shared" si="0"/>
        <v>2</v>
      </c>
      <c r="F7">
        <f t="shared" si="0"/>
        <v>1</v>
      </c>
      <c r="G7">
        <f t="shared" si="0"/>
        <v>4</v>
      </c>
      <c r="H7">
        <f t="shared" si="0"/>
        <v>4</v>
      </c>
      <c r="I7">
        <f t="shared" si="0"/>
        <v>1</v>
      </c>
      <c r="J7">
        <f t="shared" si="0"/>
        <v>3</v>
      </c>
      <c r="K7">
        <f t="shared" si="0"/>
        <v>2</v>
      </c>
      <c r="L7">
        <f t="shared" si="0"/>
        <v>3</v>
      </c>
      <c r="M7">
        <f t="shared" si="0"/>
        <v>1</v>
      </c>
      <c r="N7">
        <f t="shared" si="0"/>
        <v>0</v>
      </c>
      <c r="O7">
        <f t="shared" si="0"/>
        <v>4</v>
      </c>
      <c r="P7">
        <f t="shared" si="0"/>
        <v>2</v>
      </c>
      <c r="Q7">
        <f t="shared" si="0"/>
        <v>0</v>
      </c>
      <c r="R7">
        <f t="shared" si="0"/>
        <v>0</v>
      </c>
    </row>
    <row r="8" spans="2:18" x14ac:dyDescent="0.3">
      <c r="B8" t="s">
        <v>15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8</v>
      </c>
      <c r="K8">
        <v>2</v>
      </c>
      <c r="L8">
        <v>4</v>
      </c>
      <c r="M8">
        <v>2</v>
      </c>
      <c r="N8">
        <v>2</v>
      </c>
      <c r="O8">
        <v>0</v>
      </c>
      <c r="P8">
        <v>0</v>
      </c>
      <c r="Q8">
        <v>1</v>
      </c>
      <c r="R8">
        <v>1</v>
      </c>
    </row>
    <row r="9" spans="2:18" x14ac:dyDescent="0.3">
      <c r="B9" t="s">
        <v>256</v>
      </c>
      <c r="C9">
        <v>0</v>
      </c>
      <c r="D9">
        <v>0</v>
      </c>
      <c r="E9">
        <v>2</v>
      </c>
      <c r="F9">
        <v>0</v>
      </c>
      <c r="G9">
        <v>1</v>
      </c>
      <c r="H9">
        <v>0</v>
      </c>
      <c r="I9">
        <v>0</v>
      </c>
      <c r="J9">
        <v>0</v>
      </c>
      <c r="K9">
        <v>0</v>
      </c>
      <c r="L9">
        <v>0</v>
      </c>
      <c r="M9">
        <v>5</v>
      </c>
      <c r="N9">
        <v>1</v>
      </c>
      <c r="O9">
        <v>3</v>
      </c>
      <c r="P9">
        <v>0</v>
      </c>
      <c r="Q9">
        <v>0</v>
      </c>
      <c r="R9">
        <v>0</v>
      </c>
    </row>
    <row r="10" spans="2:18" x14ac:dyDescent="0.3">
      <c r="B10" t="s">
        <v>198</v>
      </c>
      <c r="C10">
        <f>C9+C8</f>
        <v>0</v>
      </c>
      <c r="D10">
        <f t="shared" ref="D10:R10" si="1">D9+D8</f>
        <v>0</v>
      </c>
      <c r="E10">
        <f t="shared" si="1"/>
        <v>2</v>
      </c>
      <c r="F10">
        <f t="shared" si="1"/>
        <v>0</v>
      </c>
      <c r="G10">
        <f t="shared" si="1"/>
        <v>1</v>
      </c>
      <c r="H10">
        <f t="shared" si="1"/>
        <v>0</v>
      </c>
      <c r="I10">
        <f t="shared" si="1"/>
        <v>0</v>
      </c>
      <c r="J10">
        <f t="shared" si="1"/>
        <v>8</v>
      </c>
      <c r="K10">
        <f t="shared" si="1"/>
        <v>2</v>
      </c>
      <c r="L10">
        <f t="shared" si="1"/>
        <v>4</v>
      </c>
      <c r="M10">
        <f t="shared" si="1"/>
        <v>7</v>
      </c>
      <c r="N10">
        <f t="shared" si="1"/>
        <v>3</v>
      </c>
      <c r="O10">
        <f t="shared" si="1"/>
        <v>3</v>
      </c>
      <c r="P10">
        <f t="shared" si="1"/>
        <v>0</v>
      </c>
      <c r="Q10">
        <f t="shared" si="1"/>
        <v>1</v>
      </c>
      <c r="R10">
        <f t="shared" si="1"/>
        <v>1</v>
      </c>
    </row>
    <row r="11" spans="2:18" x14ac:dyDescent="0.3">
      <c r="B11" t="s">
        <v>16</v>
      </c>
      <c r="C11">
        <v>0</v>
      </c>
      <c r="D11">
        <v>0</v>
      </c>
      <c r="E11">
        <v>2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1</v>
      </c>
      <c r="M11">
        <v>2</v>
      </c>
      <c r="N11">
        <v>0</v>
      </c>
      <c r="O11">
        <v>5</v>
      </c>
      <c r="P11">
        <v>1</v>
      </c>
      <c r="Q11">
        <v>0</v>
      </c>
      <c r="R11">
        <v>0</v>
      </c>
    </row>
    <row r="12" spans="2:18" x14ac:dyDescent="0.3">
      <c r="B12" t="s">
        <v>17</v>
      </c>
      <c r="C12">
        <v>0</v>
      </c>
      <c r="D12">
        <v>4</v>
      </c>
      <c r="E12">
        <v>0</v>
      </c>
      <c r="F12">
        <v>3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</row>
    <row r="13" spans="2:18" x14ac:dyDescent="0.3">
      <c r="B13" t="s">
        <v>257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5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</row>
    <row r="15" spans="2:18" x14ac:dyDescent="0.3">
      <c r="C15" t="s">
        <v>253</v>
      </c>
    </row>
    <row r="17" spans="2:12" x14ac:dyDescent="0.3">
      <c r="B17" s="6" t="s">
        <v>254</v>
      </c>
      <c r="F17" s="1"/>
      <c r="L17" s="1"/>
    </row>
    <row r="18" spans="2:12" x14ac:dyDescent="0.3">
      <c r="B18" t="s">
        <v>14</v>
      </c>
      <c r="C18" t="s">
        <v>258</v>
      </c>
      <c r="F18" s="1"/>
      <c r="L18" s="1"/>
    </row>
    <row r="19" spans="2:12" x14ac:dyDescent="0.3">
      <c r="B19" t="s">
        <v>255</v>
      </c>
      <c r="C19" t="s">
        <v>259</v>
      </c>
      <c r="F19" s="1"/>
      <c r="L19" s="1"/>
    </row>
    <row r="20" spans="2:12" x14ac:dyDescent="0.3">
      <c r="B20" t="s">
        <v>15</v>
      </c>
      <c r="C20" t="s">
        <v>261</v>
      </c>
      <c r="F20" s="1"/>
      <c r="L20" s="1"/>
    </row>
    <row r="21" spans="2:12" x14ac:dyDescent="0.3">
      <c r="B21" t="s">
        <v>256</v>
      </c>
      <c r="C21" t="s">
        <v>262</v>
      </c>
      <c r="F21" s="1"/>
    </row>
    <row r="22" spans="2:12" x14ac:dyDescent="0.3">
      <c r="B22" t="s">
        <v>16</v>
      </c>
      <c r="C22" t="s">
        <v>264</v>
      </c>
    </row>
    <row r="23" spans="2:12" x14ac:dyDescent="0.3">
      <c r="B23" t="s">
        <v>17</v>
      </c>
      <c r="C23" t="s">
        <v>265</v>
      </c>
    </row>
    <row r="24" spans="2:12" x14ac:dyDescent="0.3">
      <c r="B24" t="s">
        <v>257</v>
      </c>
      <c r="C24" t="s">
        <v>266</v>
      </c>
    </row>
  </sheetData>
  <pageMargins left="0.7" right="0.7" top="0.75" bottom="0.75" header="0.3" footer="0.3"/>
  <pageSetup paperSize="9" orientation="portrait" horizontalDpi="300" verticalDpi="300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A90EC6-03C6-4F74-B942-1430DE81D92D}">
  <dimension ref="B2:W18"/>
  <sheetViews>
    <sheetView workbookViewId="0"/>
  </sheetViews>
  <sheetFormatPr defaultRowHeight="14.4" x14ac:dyDescent="0.3"/>
  <cols>
    <col min="1" max="1" width="3.21875" style="2" customWidth="1"/>
    <col min="2" max="2" width="27.33203125" style="2" bestFit="1" customWidth="1"/>
    <col min="3" max="3" width="10" style="2" customWidth="1"/>
    <col min="4" max="4" width="17.77734375" style="2" customWidth="1"/>
    <col min="5" max="8" width="19.77734375" style="2" customWidth="1"/>
    <col min="9" max="9" width="10.44140625" style="2" customWidth="1"/>
    <col min="10" max="10" width="18.21875" style="2" customWidth="1"/>
    <col min="11" max="11" width="15.6640625" style="2" bestFit="1" customWidth="1"/>
    <col min="12" max="12" width="10.109375" style="2" customWidth="1"/>
    <col min="13" max="13" width="17.88671875" style="2" customWidth="1"/>
    <col min="14" max="14" width="19.88671875" style="2" customWidth="1"/>
    <col min="15" max="15" width="11.33203125" style="2" customWidth="1"/>
    <col min="16" max="16" width="19.109375" style="2" customWidth="1"/>
    <col min="17" max="17" width="21.109375" style="2" customWidth="1"/>
    <col min="18" max="18" width="11.109375" style="2" customWidth="1"/>
    <col min="19" max="19" width="18.88671875" style="2" customWidth="1"/>
    <col min="20" max="20" width="20.88671875" style="2" customWidth="1"/>
    <col min="21" max="21" width="12.33203125" style="2" customWidth="1"/>
    <col min="22" max="22" width="20.109375" style="2" customWidth="1"/>
    <col min="23" max="23" width="22.109375" style="2" customWidth="1"/>
    <col min="24" max="24" width="11.44140625" style="2" customWidth="1"/>
    <col min="25" max="25" width="19.21875" style="2" customWidth="1"/>
    <col min="26" max="26" width="21.21875" style="2" customWidth="1"/>
    <col min="27" max="16384" width="8.88671875" style="2"/>
  </cols>
  <sheetData>
    <row r="2" spans="2:23" ht="25.8" x14ac:dyDescent="0.5">
      <c r="B2" s="8" t="s">
        <v>422</v>
      </c>
    </row>
    <row r="4" spans="2:23" ht="28.8" x14ac:dyDescent="0.3">
      <c r="B4" s="21" t="s">
        <v>423</v>
      </c>
      <c r="C4" s="22" t="s">
        <v>424</v>
      </c>
      <c r="D4" s="22" t="s">
        <v>425</v>
      </c>
      <c r="E4" s="22" t="s">
        <v>426</v>
      </c>
      <c r="F4" s="21" t="s">
        <v>427</v>
      </c>
      <c r="G4" s="21" t="s">
        <v>428</v>
      </c>
      <c r="H4" s="21" t="s">
        <v>429</v>
      </c>
      <c r="I4" s="22" t="s">
        <v>430</v>
      </c>
      <c r="J4" s="22" t="s">
        <v>431</v>
      </c>
      <c r="K4" s="22" t="s">
        <v>432</v>
      </c>
      <c r="L4" s="21" t="s">
        <v>433</v>
      </c>
      <c r="M4" s="21" t="s">
        <v>434</v>
      </c>
      <c r="N4" s="21" t="s">
        <v>435</v>
      </c>
      <c r="O4" s="22" t="s">
        <v>436</v>
      </c>
      <c r="P4" s="22" t="s">
        <v>437</v>
      </c>
      <c r="Q4" s="22" t="s">
        <v>438</v>
      </c>
      <c r="R4" s="21" t="s">
        <v>439</v>
      </c>
      <c r="S4" s="21" t="s">
        <v>440</v>
      </c>
      <c r="T4" s="21" t="s">
        <v>441</v>
      </c>
      <c r="U4" s="22" t="s">
        <v>442</v>
      </c>
      <c r="V4" s="22" t="s">
        <v>443</v>
      </c>
      <c r="W4" s="22" t="s">
        <v>444</v>
      </c>
    </row>
    <row r="5" spans="2:23" x14ac:dyDescent="0.3">
      <c r="B5" s="23" t="s">
        <v>61</v>
      </c>
      <c r="C5" s="23">
        <v>1</v>
      </c>
      <c r="D5" s="23" t="s">
        <v>387</v>
      </c>
      <c r="E5" s="23" t="s">
        <v>388</v>
      </c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</row>
    <row r="6" spans="2:23" x14ac:dyDescent="0.3">
      <c r="B6" s="23" t="s">
        <v>62</v>
      </c>
      <c r="C6" s="23">
        <v>1</v>
      </c>
      <c r="D6" s="23" t="s">
        <v>389</v>
      </c>
      <c r="E6" s="23" t="s">
        <v>390</v>
      </c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</row>
    <row r="7" spans="2:23" ht="28.8" x14ac:dyDescent="0.3">
      <c r="B7" s="23" t="s">
        <v>63</v>
      </c>
      <c r="C7" s="23">
        <v>1</v>
      </c>
      <c r="D7" s="23" t="s">
        <v>391</v>
      </c>
      <c r="E7" s="23" t="s">
        <v>390</v>
      </c>
      <c r="F7" s="23">
        <v>1</v>
      </c>
      <c r="G7" s="23" t="s">
        <v>392</v>
      </c>
      <c r="H7" s="23" t="s">
        <v>390</v>
      </c>
      <c r="I7" s="23"/>
      <c r="J7" s="23"/>
      <c r="K7" s="23"/>
      <c r="L7" s="23">
        <v>1</v>
      </c>
      <c r="M7" s="23" t="s">
        <v>393</v>
      </c>
      <c r="N7" s="23" t="s">
        <v>390</v>
      </c>
      <c r="O7" s="23"/>
      <c r="P7" s="23"/>
      <c r="Q7" s="23"/>
      <c r="R7" s="23">
        <v>2</v>
      </c>
      <c r="S7" s="23" t="s">
        <v>394</v>
      </c>
      <c r="T7" s="23" t="s">
        <v>395</v>
      </c>
      <c r="U7" s="23"/>
      <c r="V7" s="23"/>
      <c r="W7" s="23"/>
    </row>
    <row r="8" spans="2:23" ht="57.6" x14ac:dyDescent="0.3">
      <c r="B8" s="23" t="s">
        <v>396</v>
      </c>
      <c r="C8" s="23">
        <v>4</v>
      </c>
      <c r="D8" s="23" t="s">
        <v>397</v>
      </c>
      <c r="E8" s="23" t="s">
        <v>398</v>
      </c>
      <c r="F8" s="23">
        <v>1</v>
      </c>
      <c r="G8" s="23" t="s">
        <v>393</v>
      </c>
      <c r="H8" s="23" t="s">
        <v>390</v>
      </c>
      <c r="I8" s="23"/>
      <c r="J8" s="23"/>
      <c r="K8" s="23"/>
      <c r="L8" s="23"/>
      <c r="M8" s="23"/>
      <c r="N8" s="23"/>
      <c r="O8" s="23"/>
      <c r="P8" s="23"/>
      <c r="Q8" s="23"/>
      <c r="R8" s="23">
        <v>4</v>
      </c>
      <c r="S8" s="23" t="s">
        <v>399</v>
      </c>
      <c r="T8" s="23" t="s">
        <v>400</v>
      </c>
      <c r="U8" s="23"/>
      <c r="V8" s="23"/>
      <c r="W8" s="23"/>
    </row>
    <row r="9" spans="2:23" x14ac:dyDescent="0.3">
      <c r="B9" s="23" t="s">
        <v>401</v>
      </c>
      <c r="C9" s="23">
        <v>2</v>
      </c>
      <c r="D9" s="23" t="s">
        <v>402</v>
      </c>
      <c r="E9" s="23" t="s">
        <v>395</v>
      </c>
      <c r="F9" s="23"/>
      <c r="G9" s="23"/>
      <c r="H9" s="23"/>
      <c r="I9" s="23">
        <v>1</v>
      </c>
      <c r="J9" s="23" t="s">
        <v>403</v>
      </c>
      <c r="K9" s="23" t="s">
        <v>390</v>
      </c>
      <c r="L9" s="24"/>
      <c r="M9" s="24"/>
      <c r="N9" s="24"/>
      <c r="O9" s="23"/>
      <c r="P9" s="23"/>
      <c r="Q9" s="23"/>
      <c r="R9" s="23"/>
      <c r="S9" s="23"/>
      <c r="T9" s="23"/>
      <c r="U9" s="23"/>
      <c r="V9" s="23"/>
      <c r="W9" s="23"/>
    </row>
    <row r="10" spans="2:23" ht="28.8" x14ac:dyDescent="0.3">
      <c r="B10" s="23" t="s">
        <v>65</v>
      </c>
      <c r="C10" s="23">
        <v>1</v>
      </c>
      <c r="D10" s="23" t="s">
        <v>404</v>
      </c>
      <c r="E10" s="23" t="s">
        <v>388</v>
      </c>
      <c r="F10" s="23">
        <v>1</v>
      </c>
      <c r="G10" s="23" t="s">
        <v>392</v>
      </c>
      <c r="H10" s="23" t="s">
        <v>390</v>
      </c>
      <c r="I10" s="23">
        <v>2</v>
      </c>
      <c r="J10" s="23" t="s">
        <v>405</v>
      </c>
      <c r="K10" s="23" t="s">
        <v>406</v>
      </c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</row>
    <row r="11" spans="2:23" ht="43.2" x14ac:dyDescent="0.3">
      <c r="B11" s="23" t="s">
        <v>407</v>
      </c>
      <c r="C11" s="23">
        <v>5</v>
      </c>
      <c r="D11" s="23" t="s">
        <v>408</v>
      </c>
      <c r="E11" s="23" t="s">
        <v>409</v>
      </c>
      <c r="F11" s="23">
        <v>1</v>
      </c>
      <c r="G11" s="23" t="s">
        <v>410</v>
      </c>
      <c r="H11" s="23" t="s">
        <v>390</v>
      </c>
      <c r="I11" s="23">
        <v>7</v>
      </c>
      <c r="J11" s="23" t="s">
        <v>449</v>
      </c>
      <c r="K11" s="23" t="s">
        <v>450</v>
      </c>
      <c r="L11" s="23"/>
      <c r="M11" s="23"/>
      <c r="N11" s="23"/>
      <c r="O11" s="23">
        <v>1</v>
      </c>
      <c r="P11" s="23" t="s">
        <v>392</v>
      </c>
      <c r="Q11" s="23" t="s">
        <v>388</v>
      </c>
      <c r="R11" s="23"/>
      <c r="S11" s="23"/>
      <c r="T11" s="23"/>
      <c r="U11" s="23"/>
      <c r="V11" s="23"/>
      <c r="W11" s="23"/>
    </row>
    <row r="12" spans="2:23" ht="86.4" x14ac:dyDescent="0.3">
      <c r="B12" s="23" t="s">
        <v>42</v>
      </c>
      <c r="C12" s="23"/>
      <c r="D12" s="23"/>
      <c r="E12" s="23"/>
      <c r="F12" s="23">
        <v>7</v>
      </c>
      <c r="G12" s="23" t="s">
        <v>413</v>
      </c>
      <c r="H12" s="23" t="s">
        <v>414</v>
      </c>
      <c r="I12" s="23">
        <v>3</v>
      </c>
      <c r="J12" s="23" t="s">
        <v>446</v>
      </c>
      <c r="K12" s="23" t="s">
        <v>447</v>
      </c>
      <c r="L12" s="23">
        <v>8</v>
      </c>
      <c r="M12" s="23" t="s">
        <v>445</v>
      </c>
      <c r="N12" s="23" t="s">
        <v>448</v>
      </c>
      <c r="O12" s="23">
        <v>13</v>
      </c>
      <c r="P12" s="23" t="s">
        <v>411</v>
      </c>
      <c r="Q12" s="23" t="s">
        <v>412</v>
      </c>
      <c r="R12" s="23">
        <v>1</v>
      </c>
      <c r="S12" s="23" t="s">
        <v>389</v>
      </c>
      <c r="T12" s="23" t="s">
        <v>390</v>
      </c>
      <c r="U12" s="23">
        <v>1</v>
      </c>
      <c r="V12" s="23" t="s">
        <v>404</v>
      </c>
      <c r="W12" s="23" t="s">
        <v>388</v>
      </c>
    </row>
    <row r="13" spans="2:23" ht="28.8" x14ac:dyDescent="0.3">
      <c r="B13" s="23" t="s">
        <v>38</v>
      </c>
      <c r="C13" s="23">
        <v>1</v>
      </c>
      <c r="D13" s="23" t="s">
        <v>415</v>
      </c>
      <c r="E13" s="23" t="s">
        <v>390</v>
      </c>
      <c r="F13" s="23"/>
      <c r="G13" s="23"/>
      <c r="H13" s="23"/>
      <c r="I13" s="23">
        <v>2</v>
      </c>
      <c r="J13" s="23" t="s">
        <v>416</v>
      </c>
      <c r="K13" s="23" t="s">
        <v>417</v>
      </c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</row>
    <row r="14" spans="2:23" ht="28.8" x14ac:dyDescent="0.3">
      <c r="B14" s="23" t="s">
        <v>66</v>
      </c>
      <c r="C14" s="23">
        <v>1</v>
      </c>
      <c r="D14" s="23" t="s">
        <v>404</v>
      </c>
      <c r="E14" s="23" t="s">
        <v>388</v>
      </c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</row>
    <row r="15" spans="2:23" x14ac:dyDescent="0.3">
      <c r="B15" s="23" t="s">
        <v>67</v>
      </c>
      <c r="C15" s="23">
        <v>1</v>
      </c>
      <c r="D15" s="23" t="s">
        <v>418</v>
      </c>
      <c r="E15" s="23" t="s">
        <v>390</v>
      </c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</row>
    <row r="16" spans="2:23" ht="86.4" x14ac:dyDescent="0.3">
      <c r="B16" s="23" t="s">
        <v>68</v>
      </c>
      <c r="C16" s="23">
        <v>1</v>
      </c>
      <c r="D16" s="23" t="s">
        <v>404</v>
      </c>
      <c r="E16" s="23" t="s">
        <v>388</v>
      </c>
      <c r="F16" s="23"/>
      <c r="G16" s="23"/>
      <c r="H16" s="23"/>
      <c r="I16" s="23">
        <v>3</v>
      </c>
      <c r="J16" s="23" t="s">
        <v>452</v>
      </c>
      <c r="K16" s="23" t="s">
        <v>451</v>
      </c>
      <c r="L16" s="23"/>
      <c r="M16" s="23"/>
      <c r="N16" s="23"/>
      <c r="O16" s="23"/>
      <c r="P16" s="23"/>
      <c r="Q16" s="23"/>
      <c r="R16" s="23"/>
      <c r="S16" s="23"/>
      <c r="T16" s="23"/>
      <c r="U16" s="23">
        <v>4</v>
      </c>
      <c r="V16" s="23" t="s">
        <v>419</v>
      </c>
      <c r="W16" s="23" t="s">
        <v>398</v>
      </c>
    </row>
    <row r="17" spans="2:23" x14ac:dyDescent="0.3">
      <c r="B17" s="23" t="s">
        <v>69</v>
      </c>
      <c r="C17" s="23"/>
      <c r="D17" s="23"/>
      <c r="E17" s="23"/>
      <c r="F17" s="23"/>
      <c r="G17" s="23"/>
      <c r="H17" s="23"/>
      <c r="I17" s="23">
        <v>1</v>
      </c>
      <c r="J17" s="23" t="s">
        <v>420</v>
      </c>
      <c r="K17" s="23" t="s">
        <v>388</v>
      </c>
      <c r="L17" s="24"/>
      <c r="M17" s="24"/>
      <c r="N17" s="24"/>
      <c r="O17" s="23"/>
      <c r="P17" s="23"/>
      <c r="Q17" s="23"/>
      <c r="R17" s="23"/>
      <c r="S17" s="23"/>
      <c r="T17" s="23"/>
      <c r="U17" s="23"/>
      <c r="V17" s="23"/>
      <c r="W17" s="23"/>
    </row>
    <row r="18" spans="2:23" ht="28.8" x14ac:dyDescent="0.3">
      <c r="B18" s="23" t="s">
        <v>421</v>
      </c>
      <c r="C18" s="23"/>
      <c r="D18" s="23"/>
      <c r="E18" s="23"/>
      <c r="F18" s="23"/>
      <c r="G18" s="23"/>
      <c r="H18" s="23"/>
      <c r="I18" s="23">
        <v>1</v>
      </c>
      <c r="J18" s="23" t="s">
        <v>404</v>
      </c>
      <c r="K18" s="23" t="s">
        <v>388</v>
      </c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</row>
  </sheetData>
  <phoneticPr fontId="7" type="noConversion"/>
  <pageMargins left="0.7" right="0.7" top="0.75" bottom="0.75" header="0.3" footer="0.3"/>
  <pageSetup paperSize="9" orientation="portrait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19</vt:i4>
      </vt:variant>
    </vt:vector>
  </HeadingPairs>
  <TitlesOfParts>
    <vt:vector size="19" baseType="lpstr">
      <vt:lpstr>Idade</vt:lpstr>
      <vt:lpstr>Genero</vt:lpstr>
      <vt:lpstr>Titulação</vt:lpstr>
      <vt:lpstr>ÁreaFormação</vt:lpstr>
      <vt:lpstr>TipoInstituição</vt:lpstr>
      <vt:lpstr>PresençaLattes</vt:lpstr>
      <vt:lpstr>Rótulos</vt:lpstr>
      <vt:lpstr>Ocupações</vt:lpstr>
      <vt:lpstr>RótulosxOcupações</vt:lpstr>
      <vt:lpstr>Trajetoria</vt:lpstr>
      <vt:lpstr>Origens</vt:lpstr>
      <vt:lpstr>Familia</vt:lpstr>
      <vt:lpstr>MD_CompProfis</vt:lpstr>
      <vt:lpstr>MD_Identificação</vt:lpstr>
      <vt:lpstr>Figurações Éticas</vt:lpstr>
      <vt:lpstr>TomadaPosPolitica</vt:lpstr>
      <vt:lpstr>TomadaPosEconomia</vt:lpstr>
      <vt:lpstr>Valores_Dir</vt:lpstr>
      <vt:lpstr>Valores_Esq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dgamb</dc:creator>
  <cp:lastModifiedBy>Daniel Gambaro</cp:lastModifiedBy>
  <dcterms:created xsi:type="dcterms:W3CDTF">2025-12-04T16:06:47Z</dcterms:created>
  <dcterms:modified xsi:type="dcterms:W3CDTF">2026-01-06T21:55:12Z</dcterms:modified>
</cp:coreProperties>
</file>